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Stavby\Zákazky\2023\Kotesova\Kotesova komunikacie\projektant\"/>
    </mc:Choice>
  </mc:AlternateContent>
  <xr:revisionPtr revIDLastSave="0" documentId="13_ncr:1_{175DDAC1-D5E5-4B72-904D-85C4A9A32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Miestna komunikácia ..." sheetId="2" r:id="rId2"/>
    <sheet name="02 - Miestna komunikácia ..." sheetId="3" r:id="rId3"/>
    <sheet name="03 - Chodník Buková" sheetId="4" r:id="rId4"/>
  </sheets>
  <definedNames>
    <definedName name="_xlnm._FilterDatabase" localSheetId="1" hidden="1">'01 - Miestna komunikácia ...'!$C$121:$K$150</definedName>
    <definedName name="_xlnm._FilterDatabase" localSheetId="2" hidden="1">'02 - Miestna komunikácia ...'!$C$121:$K$150</definedName>
    <definedName name="_xlnm._FilterDatabase" localSheetId="3" hidden="1">'03 - Chodník Buková'!$C$120:$K$156</definedName>
    <definedName name="_xlnm.Print_Titles" localSheetId="1">'01 - Miestna komunikácia ...'!$121:$121</definedName>
    <definedName name="_xlnm.Print_Titles" localSheetId="2">'02 - Miestna komunikácia ...'!$121:$121</definedName>
    <definedName name="_xlnm.Print_Titles" localSheetId="3">'03 - Chodník Buková'!$120:$120</definedName>
    <definedName name="_xlnm.Print_Titles" localSheetId="0">'Rekapitulácia stavby'!$92:$92</definedName>
    <definedName name="_xlnm.Print_Area" localSheetId="1">'01 - Miestna komunikácia ...'!$C$4:$J$76,'01 - Miestna komunikácia ...'!$C$82:$J$103,'01 - Miestna komunikácia ...'!$C$109:$J$150</definedName>
    <definedName name="_xlnm.Print_Area" localSheetId="2">'02 - Miestna komunikácia ...'!$C$4:$J$76,'02 - Miestna komunikácia ...'!$C$82:$J$103,'02 - Miestna komunikácia ...'!$C$109:$J$150</definedName>
    <definedName name="_xlnm.Print_Area" localSheetId="3">'03 - Chodník Buková'!$C$4:$J$76,'03 - Chodník Buková'!$C$82:$J$102,'03 - Chodník Buková'!$C$108:$J$156</definedName>
    <definedName name="_xlnm.Print_Area" localSheetId="0">'Rekapitulácia stavby'!$C$4:$AQ$76,'Rekapitulácia stavby'!$C$82:$AQ$98</definedName>
  </definedNames>
  <calcPr calcId="191029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/>
  <c r="BI156" i="4"/>
  <c r="BH156" i="4"/>
  <c r="BG156" i="4"/>
  <c r="BE156" i="4"/>
  <c r="T156" i="4"/>
  <c r="T155" i="4" s="1"/>
  <c r="R156" i="4"/>
  <c r="R155" i="4"/>
  <c r="P156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J118" i="4"/>
  <c r="F117" i="4"/>
  <c r="F115" i="4"/>
  <c r="E113" i="4"/>
  <c r="J92" i="4"/>
  <c r="F91" i="4"/>
  <c r="F89" i="4"/>
  <c r="E87" i="4"/>
  <c r="J21" i="4"/>
  <c r="E21" i="4"/>
  <c r="J91" i="4"/>
  <c r="J20" i="4"/>
  <c r="J18" i="4"/>
  <c r="E18" i="4"/>
  <c r="F118" i="4" s="1"/>
  <c r="J17" i="4"/>
  <c r="J12" i="4"/>
  <c r="J115" i="4"/>
  <c r="E7" i="4"/>
  <c r="E85" i="4" s="1"/>
  <c r="J37" i="3"/>
  <c r="J36" i="3"/>
  <c r="AY96" i="1" s="1"/>
  <c r="J35" i="3"/>
  <c r="AX96" i="1"/>
  <c r="BI150" i="3"/>
  <c r="BH150" i="3"/>
  <c r="BG150" i="3"/>
  <c r="BE150" i="3"/>
  <c r="T150" i="3"/>
  <c r="T149" i="3" s="1"/>
  <c r="R150" i="3"/>
  <c r="R149" i="3"/>
  <c r="P150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T141" i="3" s="1"/>
  <c r="R142" i="3"/>
  <c r="R141" i="3"/>
  <c r="P142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9" i="3"/>
  <c r="F118" i="3"/>
  <c r="F116" i="3"/>
  <c r="E114" i="3"/>
  <c r="J92" i="3"/>
  <c r="F91" i="3"/>
  <c r="F89" i="3"/>
  <c r="E87" i="3"/>
  <c r="J21" i="3"/>
  <c r="E21" i="3"/>
  <c r="J91" i="3" s="1"/>
  <c r="J20" i="3"/>
  <c r="J18" i="3"/>
  <c r="E18" i="3"/>
  <c r="F119" i="3" s="1"/>
  <c r="J17" i="3"/>
  <c r="J12" i="3"/>
  <c r="J116" i="3"/>
  <c r="E7" i="3"/>
  <c r="E112" i="3"/>
  <c r="J140" i="2"/>
  <c r="J100" i="2" s="1"/>
  <c r="J37" i="2"/>
  <c r="J36" i="2"/>
  <c r="AY95" i="1" s="1"/>
  <c r="J35" i="2"/>
  <c r="AX95" i="1"/>
  <c r="BI150" i="2"/>
  <c r="BH150" i="2"/>
  <c r="BG150" i="2"/>
  <c r="BE150" i="2"/>
  <c r="T150" i="2"/>
  <c r="T149" i="2" s="1"/>
  <c r="R150" i="2"/>
  <c r="R149" i="2"/>
  <c r="P150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F37" i="2" s="1"/>
  <c r="BH128" i="2"/>
  <c r="BG128" i="2"/>
  <c r="BE128" i="2"/>
  <c r="T128" i="2"/>
  <c r="R128" i="2"/>
  <c r="P128" i="2"/>
  <c r="BI127" i="2"/>
  <c r="BH127" i="2"/>
  <c r="F36" i="2" s="1"/>
  <c r="BG127" i="2"/>
  <c r="BE127" i="2"/>
  <c r="T127" i="2"/>
  <c r="R127" i="2"/>
  <c r="P127" i="2"/>
  <c r="BI126" i="2"/>
  <c r="BH126" i="2"/>
  <c r="BG126" i="2"/>
  <c r="F35" i="2" s="1"/>
  <c r="BE126" i="2"/>
  <c r="T126" i="2"/>
  <c r="R126" i="2"/>
  <c r="P126" i="2"/>
  <c r="BI125" i="2"/>
  <c r="BH125" i="2"/>
  <c r="BG125" i="2"/>
  <c r="BE125" i="2"/>
  <c r="F33" i="2" s="1"/>
  <c r="T125" i="2"/>
  <c r="R125" i="2"/>
  <c r="P125" i="2"/>
  <c r="J119" i="2"/>
  <c r="F118" i="2"/>
  <c r="F116" i="2"/>
  <c r="E114" i="2"/>
  <c r="J92" i="2"/>
  <c r="F91" i="2"/>
  <c r="F89" i="2"/>
  <c r="E87" i="2"/>
  <c r="J21" i="2"/>
  <c r="E21" i="2"/>
  <c r="J118" i="2" s="1"/>
  <c r="J20" i="2"/>
  <c r="J18" i="2"/>
  <c r="E18" i="2"/>
  <c r="F119" i="2" s="1"/>
  <c r="J17" i="2"/>
  <c r="J12" i="2"/>
  <c r="J116" i="2"/>
  <c r="E7" i="2"/>
  <c r="E112" i="2"/>
  <c r="L90" i="1"/>
  <c r="AM90" i="1"/>
  <c r="AM89" i="1"/>
  <c r="L89" i="1"/>
  <c r="AM87" i="1"/>
  <c r="L87" i="1"/>
  <c r="L85" i="1"/>
  <c r="L84" i="1"/>
  <c r="J150" i="2"/>
  <c r="BK144" i="2"/>
  <c r="J138" i="2"/>
  <c r="J133" i="2"/>
  <c r="J127" i="2"/>
  <c r="BK125" i="3"/>
  <c r="J137" i="3"/>
  <c r="J139" i="3"/>
  <c r="J142" i="4"/>
  <c r="J147" i="4"/>
  <c r="J153" i="4"/>
  <c r="J141" i="4"/>
  <c r="BK148" i="4"/>
  <c r="J147" i="2"/>
  <c r="J145" i="2"/>
  <c r="BK142" i="2"/>
  <c r="BK138" i="2"/>
  <c r="BK134" i="2"/>
  <c r="J131" i="2"/>
  <c r="BK128" i="2"/>
  <c r="J126" i="2"/>
  <c r="J125" i="2"/>
  <c r="BK147" i="3"/>
  <c r="BK135" i="3"/>
  <c r="BK144" i="3"/>
  <c r="BK139" i="3"/>
  <c r="J132" i="3"/>
  <c r="BK145" i="3"/>
  <c r="J128" i="3"/>
  <c r="BK138" i="3"/>
  <c r="J148" i="3"/>
  <c r="J125" i="3"/>
  <c r="J131" i="4"/>
  <c r="J145" i="4"/>
  <c r="J126" i="4"/>
  <c r="BK150" i="4"/>
  <c r="J144" i="4"/>
  <c r="BK142" i="4"/>
  <c r="BK134" i="4"/>
  <c r="J146" i="4"/>
  <c r="BK131" i="2"/>
  <c r="J128" i="2"/>
  <c r="BK125" i="2"/>
  <c r="J134" i="3"/>
  <c r="J147" i="3"/>
  <c r="BK142" i="3"/>
  <c r="J150" i="3"/>
  <c r="J145" i="3"/>
  <c r="BK153" i="4"/>
  <c r="BK138" i="4"/>
  <c r="BK126" i="4"/>
  <c r="BK140" i="4"/>
  <c r="J124" i="4"/>
  <c r="J138" i="4"/>
  <c r="BK124" i="4"/>
  <c r="BK139" i="4"/>
  <c r="J127" i="4"/>
  <c r="BK125" i="4"/>
  <c r="J129" i="4"/>
  <c r="J148" i="2"/>
  <c r="J144" i="2"/>
  <c r="J142" i="2"/>
  <c r="J137" i="2"/>
  <c r="BK133" i="2"/>
  <c r="J130" i="2"/>
  <c r="BK127" i="2"/>
  <c r="AS94" i="1"/>
  <c r="J127" i="3"/>
  <c r="BK134" i="3"/>
  <c r="BK130" i="3"/>
  <c r="BK140" i="3"/>
  <c r="BK146" i="3"/>
  <c r="BK131" i="3"/>
  <c r="J146" i="3"/>
  <c r="J129" i="3"/>
  <c r="BK149" i="4"/>
  <c r="J130" i="4"/>
  <c r="J139" i="4"/>
  <c r="J156" i="4"/>
  <c r="J149" i="4"/>
  <c r="J137" i="4"/>
  <c r="J154" i="4"/>
  <c r="BK131" i="4"/>
  <c r="J135" i="4"/>
  <c r="BK148" i="2"/>
  <c r="J146" i="2"/>
  <c r="J143" i="2"/>
  <c r="J139" i="2"/>
  <c r="J135" i="2"/>
  <c r="BK132" i="2"/>
  <c r="BK129" i="2"/>
  <c r="BK148" i="3"/>
  <c r="BK137" i="3"/>
  <c r="BK133" i="3"/>
  <c r="J133" i="3"/>
  <c r="BK129" i="3"/>
  <c r="J131" i="3"/>
  <c r="J142" i="3"/>
  <c r="J140" i="3"/>
  <c r="J126" i="3"/>
  <c r="BK151" i="4"/>
  <c r="BK128" i="4"/>
  <c r="BK141" i="4"/>
  <c r="BK154" i="4"/>
  <c r="J128" i="4"/>
  <c r="J148" i="4"/>
  <c r="BK144" i="4"/>
  <c r="J152" i="4"/>
  <c r="BK145" i="4"/>
  <c r="BK147" i="2"/>
  <c r="BK145" i="2"/>
  <c r="BK143" i="2"/>
  <c r="BK137" i="2"/>
  <c r="J134" i="2"/>
  <c r="BK130" i="2"/>
  <c r="J144" i="3"/>
  <c r="BK126" i="3"/>
  <c r="J135" i="3"/>
  <c r="BK147" i="4"/>
  <c r="BK129" i="4"/>
  <c r="J150" i="4"/>
  <c r="BK130" i="4"/>
  <c r="BK132" i="4"/>
  <c r="BK136" i="4"/>
  <c r="BK146" i="4"/>
  <c r="BK135" i="4"/>
  <c r="J134" i="4"/>
  <c r="BK150" i="2"/>
  <c r="BK146" i="2"/>
  <c r="BK139" i="2"/>
  <c r="BK135" i="2"/>
  <c r="J132" i="2"/>
  <c r="J129" i="2"/>
  <c r="BK126" i="2"/>
  <c r="BK150" i="3"/>
  <c r="J130" i="3"/>
  <c r="BK127" i="3"/>
  <c r="BK132" i="3"/>
  <c r="J138" i="3"/>
  <c r="BK128" i="3"/>
  <c r="J140" i="4"/>
  <c r="BK156" i="4"/>
  <c r="J132" i="4"/>
  <c r="J151" i="4"/>
  <c r="J125" i="4"/>
  <c r="BK152" i="4"/>
  <c r="BK127" i="4"/>
  <c r="BK137" i="4"/>
  <c r="J136" i="4"/>
  <c r="J33" i="2" l="1"/>
  <c r="BK136" i="2"/>
  <c r="J136" i="2" s="1"/>
  <c r="J99" i="2" s="1"/>
  <c r="T136" i="2"/>
  <c r="R124" i="3"/>
  <c r="T136" i="3"/>
  <c r="T123" i="3" s="1"/>
  <c r="T122" i="3" s="1"/>
  <c r="R143" i="3"/>
  <c r="BK124" i="2"/>
  <c r="J124" i="2" s="1"/>
  <c r="J98" i="2" s="1"/>
  <c r="R136" i="2"/>
  <c r="T124" i="2"/>
  <c r="T123" i="2" s="1"/>
  <c r="T122" i="2" s="1"/>
  <c r="T141" i="2"/>
  <c r="P124" i="3"/>
  <c r="P136" i="3"/>
  <c r="BK143" i="3"/>
  <c r="J143" i="3"/>
  <c r="J101" i="3"/>
  <c r="T123" i="4"/>
  <c r="P136" i="2"/>
  <c r="R141" i="2"/>
  <c r="T124" i="3"/>
  <c r="T143" i="3"/>
  <c r="BK123" i="4"/>
  <c r="BK143" i="4"/>
  <c r="J143" i="4" s="1"/>
  <c r="J100" i="4" s="1"/>
  <c r="P141" i="2"/>
  <c r="P123" i="4"/>
  <c r="P133" i="4"/>
  <c r="P143" i="4"/>
  <c r="R124" i="2"/>
  <c r="R123" i="2" s="1"/>
  <c r="R122" i="2" s="1"/>
  <c r="BK141" i="2"/>
  <c r="J141" i="2" s="1"/>
  <c r="J101" i="2" s="1"/>
  <c r="BK124" i="3"/>
  <c r="J124" i="3"/>
  <c r="J98" i="3"/>
  <c r="R136" i="3"/>
  <c r="P143" i="3"/>
  <c r="BK133" i="4"/>
  <c r="J133" i="4" s="1"/>
  <c r="J99" i="4" s="1"/>
  <c r="R133" i="4"/>
  <c r="R143" i="4"/>
  <c r="P124" i="2"/>
  <c r="P123" i="2" s="1"/>
  <c r="P122" i="2" s="1"/>
  <c r="AU95" i="1" s="1"/>
  <c r="BK136" i="3"/>
  <c r="J136" i="3" s="1"/>
  <c r="J99" i="3" s="1"/>
  <c r="R123" i="4"/>
  <c r="R122" i="4"/>
  <c r="R121" i="4" s="1"/>
  <c r="T133" i="4"/>
  <c r="T143" i="4"/>
  <c r="BK149" i="2"/>
  <c r="J149" i="2" s="1"/>
  <c r="J102" i="2" s="1"/>
  <c r="BK149" i="3"/>
  <c r="J149" i="3"/>
  <c r="J102" i="3" s="1"/>
  <c r="BK141" i="3"/>
  <c r="BK123" i="3" s="1"/>
  <c r="J123" i="3" s="1"/>
  <c r="J97" i="3" s="1"/>
  <c r="J141" i="3"/>
  <c r="J100" i="3" s="1"/>
  <c r="BK155" i="4"/>
  <c r="J155" i="4" s="1"/>
  <c r="J101" i="4" s="1"/>
  <c r="J117" i="4"/>
  <c r="BF125" i="4"/>
  <c r="BF126" i="4"/>
  <c r="BF129" i="4"/>
  <c r="BF130" i="4"/>
  <c r="BF132" i="4"/>
  <c r="BF139" i="4"/>
  <c r="BF144" i="4"/>
  <c r="E111" i="4"/>
  <c r="BF124" i="4"/>
  <c r="BF138" i="4"/>
  <c r="BF141" i="4"/>
  <c r="BF153" i="4"/>
  <c r="BF131" i="4"/>
  <c r="BF156" i="4"/>
  <c r="BF127" i="4"/>
  <c r="BF145" i="4"/>
  <c r="BF147" i="4"/>
  <c r="BF150" i="4"/>
  <c r="BF151" i="4"/>
  <c r="BF152" i="4"/>
  <c r="BF128" i="4"/>
  <c r="BF140" i="4"/>
  <c r="BF142" i="4"/>
  <c r="BF146" i="4"/>
  <c r="BF148" i="4"/>
  <c r="BF149" i="4"/>
  <c r="J89" i="4"/>
  <c r="BF134" i="4"/>
  <c r="BF135" i="4"/>
  <c r="BF136" i="4"/>
  <c r="BF137" i="4"/>
  <c r="BF154" i="4"/>
  <c r="F92" i="4"/>
  <c r="J89" i="3"/>
  <c r="BF130" i="3"/>
  <c r="BF137" i="3"/>
  <c r="BF140" i="3"/>
  <c r="BF142" i="3"/>
  <c r="BF128" i="3"/>
  <c r="BF132" i="3"/>
  <c r="BF144" i="3"/>
  <c r="J118" i="3"/>
  <c r="BF129" i="3"/>
  <c r="F92" i="3"/>
  <c r="BF133" i="3"/>
  <c r="BF126" i="3"/>
  <c r="BF127" i="3"/>
  <c r="BF131" i="3"/>
  <c r="BF134" i="3"/>
  <c r="BF135" i="3"/>
  <c r="BF150" i="3"/>
  <c r="E85" i="3"/>
  <c r="BF125" i="3"/>
  <c r="BF138" i="3"/>
  <c r="BF139" i="3"/>
  <c r="BF147" i="3"/>
  <c r="BF145" i="3"/>
  <c r="BF146" i="3"/>
  <c r="BF148" i="3"/>
  <c r="AV95" i="1"/>
  <c r="BC95" i="1"/>
  <c r="BB95" i="1"/>
  <c r="AZ95" i="1"/>
  <c r="E85" i="2"/>
  <c r="J89" i="2"/>
  <c r="J91" i="2"/>
  <c r="F92" i="2"/>
  <c r="BF125" i="2"/>
  <c r="BF126" i="2"/>
  <c r="BF127" i="2"/>
  <c r="BF128" i="2"/>
  <c r="BF129" i="2"/>
  <c r="BF130" i="2"/>
  <c r="BF131" i="2"/>
  <c r="BF132" i="2"/>
  <c r="BF133" i="2"/>
  <c r="BF134" i="2"/>
  <c r="BF135" i="2"/>
  <c r="BF137" i="2"/>
  <c r="BF138" i="2"/>
  <c r="BF139" i="2"/>
  <c r="BF142" i="2"/>
  <c r="BF143" i="2"/>
  <c r="BF144" i="2"/>
  <c r="BF145" i="2"/>
  <c r="BF146" i="2"/>
  <c r="BF147" i="2"/>
  <c r="BF148" i="2"/>
  <c r="BF150" i="2"/>
  <c r="BD95" i="1"/>
  <c r="J33" i="4"/>
  <c r="AV97" i="1"/>
  <c r="F36" i="4"/>
  <c r="BC97" i="1" s="1"/>
  <c r="F35" i="3"/>
  <c r="BB96" i="1"/>
  <c r="F37" i="4"/>
  <c r="BD97" i="1" s="1"/>
  <c r="F37" i="3"/>
  <c r="BD96" i="1"/>
  <c r="J33" i="3"/>
  <c r="AV96" i="1" s="1"/>
  <c r="F33" i="4"/>
  <c r="AZ97" i="1"/>
  <c r="F36" i="3"/>
  <c r="BC96" i="1" s="1"/>
  <c r="F35" i="4"/>
  <c r="BB97" i="1"/>
  <c r="F33" i="3"/>
  <c r="AZ96" i="1" s="1"/>
  <c r="BK122" i="4" l="1"/>
  <c r="J122" i="4" s="1"/>
  <c r="J97" i="4" s="1"/>
  <c r="P123" i="3"/>
  <c r="P122" i="3" s="1"/>
  <c r="AU96" i="1" s="1"/>
  <c r="R123" i="3"/>
  <c r="R122" i="3"/>
  <c r="T122" i="4"/>
  <c r="T121" i="4" s="1"/>
  <c r="P122" i="4"/>
  <c r="P121" i="4"/>
  <c r="AU97" i="1"/>
  <c r="BK123" i="2"/>
  <c r="J123" i="2"/>
  <c r="J97" i="2"/>
  <c r="J123" i="4"/>
  <c r="J98" i="4" s="1"/>
  <c r="BK122" i="3"/>
  <c r="J122" i="3"/>
  <c r="J30" i="3" s="1"/>
  <c r="AG96" i="1" s="1"/>
  <c r="J34" i="2"/>
  <c r="AW95" i="1" s="1"/>
  <c r="AT95" i="1" s="1"/>
  <c r="BD94" i="1"/>
  <c r="W33" i="1" s="1"/>
  <c r="F34" i="2"/>
  <c r="BA95" i="1"/>
  <c r="BB94" i="1"/>
  <c r="W31" i="1"/>
  <c r="J34" i="3"/>
  <c r="AW96" i="1" s="1"/>
  <c r="AT96" i="1" s="1"/>
  <c r="AZ94" i="1"/>
  <c r="W29" i="1"/>
  <c r="F34" i="3"/>
  <c r="BA96" i="1" s="1"/>
  <c r="F34" i="4"/>
  <c r="BA97" i="1"/>
  <c r="BC94" i="1"/>
  <c r="W32" i="1"/>
  <c r="J34" i="4"/>
  <c r="AW97" i="1"/>
  <c r="AT97" i="1"/>
  <c r="BK121" i="4" l="1"/>
  <c r="J121" i="4" s="1"/>
  <c r="J96" i="4" s="1"/>
  <c r="BK122" i="2"/>
  <c r="J122" i="2"/>
  <c r="J96" i="2"/>
  <c r="AN96" i="1"/>
  <c r="J96" i="3"/>
  <c r="J39" i="3"/>
  <c r="AU94" i="1"/>
  <c r="AX94" i="1"/>
  <c r="BA94" i="1"/>
  <c r="W30" i="1"/>
  <c r="AY94" i="1"/>
  <c r="AV94" i="1"/>
  <c r="AK29" i="1"/>
  <c r="J30" i="2" l="1"/>
  <c r="AG95" i="1"/>
  <c r="AN95" i="1" s="1"/>
  <c r="J30" i="4"/>
  <c r="AG97" i="1" s="1"/>
  <c r="AW94" i="1"/>
  <c r="AK30" i="1"/>
  <c r="J39" i="4" l="1"/>
  <c r="J39" i="2"/>
  <c r="AN97" i="1"/>
  <c r="AT94" i="1"/>
  <c r="AG94" i="1"/>
  <c r="AK26" i="1" s="1"/>
  <c r="AK35" i="1" l="1"/>
  <c r="AN94" i="1"/>
</calcChain>
</file>

<file path=xl/sharedStrings.xml><?xml version="1.0" encoding="utf-8"?>
<sst xmlns="http://schemas.openxmlformats.org/spreadsheetml/2006/main" count="1639" uniqueCount="314">
  <si>
    <t>Export Komplet</t>
  </si>
  <si>
    <t/>
  </si>
  <si>
    <t>2.0</t>
  </si>
  <si>
    <t>ZAMOK</t>
  </si>
  <si>
    <t>False</t>
  </si>
  <si>
    <t>{df9eb3cb-2a30-4cb5-a447-2831e7b0bb86}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</si>
  <si>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</si>
  <si>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</si>
  <si>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</si>
  <si>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</si>
  <si>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</si>
  <si>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</si>
  <si>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</si>
  <si>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256/2023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</si>
  <si>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</si>
  <si>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</si>
  <si>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Miestne komunikácie v obci Kotešová</t>
  </si>
  <si>
    <t>JKSO:</t>
  </si>
  <si>
    <t>KS:</t>
  </si>
  <si>
    <t>Miesto:</t>
  </si>
  <si>
    <t xml:space="preserve"> </t>
  </si>
  <si>
    <t>Dátum:</t>
  </si>
  <si>
    <t>22. 2. 2023</t>
  </si>
  <si>
    <t>Objednávateľ:</t>
  </si>
  <si>
    <t>IČO:</t>
  </si>
  <si>
    <t>Obec Kotešová</t>
  </si>
  <si>
    <t>IČ DPH:</t>
  </si>
  <si>
    <t>Zhotoviteľ:</t>
  </si>
  <si>
    <t>Vyplň údaj</t>
  </si>
  <si>
    <t>Projektant:</t>
  </si>
  <si>
    <t>True</t>
  </si>
  <si>
    <t>Spracovateľ:</t>
  </si>
  <si>
    <t>Ing. Martin Pitoňák, PhD.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</si>
  <si>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</si>
  <si>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</si>
  <si>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</si>
  <si>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</si>
  <si>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</si>
  <si>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</si>
  <si>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</si>
  <si>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</si>
  <si>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</si>
  <si>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</si>
  <si>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</si>
  <si>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</si>
  <si>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</si>
  <si>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</si>
  <si>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</si>
  <si>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</si>
  <si>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</si>
  <si>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</si>
  <si>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</si>
  <si>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</si>
  <si>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</si>
  <si>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</si>
  <si>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</si>
  <si>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</si>
  <si>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</si>
  <si>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</si>
  <si>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</si>
  <si>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</si>
  <si>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</si>
  <si>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</si>
  <si>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</si>
  <si>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</si>
  <si>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</si>
  <si>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</si>
  <si>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</si>
  <si>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</si>
  <si>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</si>
  <si>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</si>
  <si>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</si>
  <si>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</si>
  <si>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</si>
  <si>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</si>
  <si>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</si>
  <si>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</si>
  <si>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</si>
  <si>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</si>
  <si>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</si>
  <si>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Miestna komunikácia Podbrvenie</t>
  </si>
  <si>
    <t>STA</t>
  </si>
  <si>
    <t>1</t>
  </si>
  <si>
    <t>{91fcfa71-44bb-4627-b18a-5942780c2351}</t>
  </si>
  <si>
    <t>02</t>
  </si>
  <si>
    <t>Miestna komunikácia Záhumnie</t>
  </si>
  <si>
    <t>{52a74ab1-9657-4228-a3ce-293e6b38b777}</t>
  </si>
  <si>
    <t>03</t>
  </si>
  <si>
    <t>Chodník Buková</t>
  </si>
  <si>
    <t>{1549325b-f634-4321-a7bc-140e2b87d336}</t>
  </si>
  <si>
    <t>KRYCÍ LIST ROZPOČTU</t>
  </si>
  <si>
    <t>Objekt:</t>
  </si>
  <si>
    <t>01 - Miestna komunikácia Podbrvenie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</si>
  <si>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</si>
  <si>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</si>
  <si>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</si>
  <si>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</si>
  <si>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</si>
  <si>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</si>
  <si>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</si>
  <si>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</si>
  <si>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</si>
  <si>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</si>
  <si>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</si>
  <si>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</si>
  <si>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</si>
  <si>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</si>
  <si>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</si>
  <si>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</si>
  <si>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</si>
  <si>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</si>
  <si>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</si>
  <si>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</si>
  <si>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</si>
  <si>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</si>
  <si>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</si>
  <si>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</si>
  <si>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</si>
  <si>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</si>
  <si>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</si>
  <si>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</si>
  <si>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</si>
  <si>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</si>
  <si>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</si>
  <si>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4</t>
  </si>
  <si>
    <t>2</t>
  </si>
  <si>
    <t>453472634</t>
  </si>
  <si>
    <t>122201101.S</t>
  </si>
  <si>
    <t>Odkopávka a prekopávka nezapažená v hornine 3, do 100 m3</t>
  </si>
  <si>
    <t>m3</t>
  </si>
  <si>
    <t>-1888886814</t>
  </si>
  <si>
    <t>3</t>
  </si>
  <si>
    <t>122201109.S</t>
  </si>
  <si>
    <t>Odkopávky a prekopávky nezapažené. Príplatok k cenám za lepivosť horniny 3</t>
  </si>
  <si>
    <t>2122177228</t>
  </si>
  <si>
    <t>162501112.S</t>
  </si>
  <si>
    <t>Vodorovné premiestnenie výkopku po nespevnenej ceste z horniny tr.1-4, do 100 m3 na vzdialenosť do 3000 m</t>
  </si>
  <si>
    <t>-410921013</t>
  </si>
  <si>
    <t>5</t>
  </si>
  <si>
    <t>162501113.S</t>
  </si>
  <si>
    <t>Vodorovné premiestnenie výkopku po nespevnenej ceste z horniny tr.1-4, do 100 m3, príplatok k cene za každých ďalšich a začatých 1000 m</t>
  </si>
  <si>
    <t>1598093412</t>
  </si>
  <si>
    <t>6</t>
  </si>
  <si>
    <t>167101101.S</t>
  </si>
  <si>
    <t>Nakladanie neuľahnutého výkopku z hornín tr.1-4 do 100 m3</t>
  </si>
  <si>
    <t>-1050998314</t>
  </si>
  <si>
    <t>7</t>
  </si>
  <si>
    <t>171101141.S</t>
  </si>
  <si>
    <t xml:space="preserve">Uloženie akýchkoľvek hornín do násypu na cesty alebo železnice </t>
  </si>
  <si>
    <t>-520086377</t>
  </si>
  <si>
    <t>8</t>
  </si>
  <si>
    <t>M</t>
  </si>
  <si>
    <t>583410004300.S</t>
  </si>
  <si>
    <t>Štrkodrva frakcia 0-32 mm</t>
  </si>
  <si>
    <t>t</t>
  </si>
  <si>
    <t>-340396268</t>
  </si>
  <si>
    <t>9</t>
  </si>
  <si>
    <t>171201201.S</t>
  </si>
  <si>
    <t>Uloženie sypaniny na skládky do 100 m3</t>
  </si>
  <si>
    <t>-1641086794</t>
  </si>
  <si>
    <t>10</t>
  </si>
  <si>
    <t>171209002.S</t>
  </si>
  <si>
    <t>Poplatok za skládku - zemina a kamenivo (17 05) ostatné</t>
  </si>
  <si>
    <t>599763134</t>
  </si>
  <si>
    <t>11</t>
  </si>
  <si>
    <t>181101102.S</t>
  </si>
  <si>
    <t>Úprava pláne v zárezoch v hornine 1-4 so zhutnením</t>
  </si>
  <si>
    <t>223959166</t>
  </si>
  <si>
    <t>Komunikácie</t>
  </si>
  <si>
    <t>12</t>
  </si>
  <si>
    <t>566501111.S</t>
  </si>
  <si>
    <t>Úprava doterajšieho krytu z kameniva drveného v množstve do 0,10 m3/m2</t>
  </si>
  <si>
    <t>-1489792059</t>
  </si>
  <si>
    <t>13</t>
  </si>
  <si>
    <t>572754119.R</t>
  </si>
  <si>
    <t xml:space="preserve">Vyrovnanie povrchu doterajších podkladov a krytov asfaltovým betónom AC </t>
  </si>
  <si>
    <t>1066372044</t>
  </si>
  <si>
    <t>14</t>
  </si>
  <si>
    <t>577154231.S</t>
  </si>
  <si>
    <t>Asfaltový betón vrstva obrusná AC 11 O v pruhu š. do 3 m z nemodifik. asfaltu tr. II, po zhutnení hr. 60 mm</t>
  </si>
  <si>
    <t>-834291500</t>
  </si>
  <si>
    <t>Rúrové vedenie</t>
  </si>
  <si>
    <t>Ostatné konštrukcie a práce-búranie</t>
  </si>
  <si>
    <t>15</t>
  </si>
  <si>
    <t>916362111.S</t>
  </si>
  <si>
    <t>Osadenie cestného obrubníka betónového stojatého do lôžka z betónu prostého tr. C 12/15 s bočnou oporou</t>
  </si>
  <si>
    <t>m</t>
  </si>
  <si>
    <t>1409466870</t>
  </si>
  <si>
    <t>16</t>
  </si>
  <si>
    <t>592170000900.S</t>
  </si>
  <si>
    <t>Obrubník cestný bez skosenia rovný, lxšxv 1000x150x260 mm</t>
  </si>
  <si>
    <t>ks</t>
  </si>
  <si>
    <t>1258552466</t>
  </si>
  <si>
    <t>17</t>
  </si>
  <si>
    <t>918101111.S</t>
  </si>
  <si>
    <t>Lôžko pod obrubníky, krajníky alebo obruby z dlažobných kociek z betónu prostého tr. C 12/15</t>
  </si>
  <si>
    <t>1276169677</t>
  </si>
  <si>
    <t>18</t>
  </si>
  <si>
    <t>979081111.S</t>
  </si>
  <si>
    <t>Odvoz sutiny a vybúraných hmôt na skládku do 1 km</t>
  </si>
  <si>
    <t>-2119360303</t>
  </si>
  <si>
    <t>19</t>
  </si>
  <si>
    <t>979081121.S</t>
  </si>
  <si>
    <t>Odvoz sutiny a vybúraných hmôt na skládku za každý ďalší 1 km</t>
  </si>
  <si>
    <t>2052790993</t>
  </si>
  <si>
    <t>979087212.S</t>
  </si>
  <si>
    <t>Nakladanie na dopravné prostriedky pre vodorovnú dopravu sutiny</t>
  </si>
  <si>
    <t>1079208189</t>
  </si>
  <si>
    <t>21</t>
  </si>
  <si>
    <t>979089012.S</t>
  </si>
  <si>
    <t>Poplatok za skládku - betón, tehly, dlaždice (17 01) ostatné</t>
  </si>
  <si>
    <t>1525842073</t>
  </si>
  <si>
    <t>99</t>
  </si>
  <si>
    <t>Presun hmôt HSV</t>
  </si>
  <si>
    <t>22</t>
  </si>
  <si>
    <t>998225111.S</t>
  </si>
  <si>
    <t>Presun hmôt pre pozemnú komunikáciu a letisko s krytom asfaltovým akejkoľvek dĺžky objektu</t>
  </si>
  <si>
    <t>1866602361</t>
  </si>
  <si>
    <t>02 - Miestna komunikácia Záhumnie</t>
  </si>
  <si>
    <t>113107142.S</t>
  </si>
  <si>
    <t>Odstránenie krytu asfaltového v ploche do 200 m2, hr. nad 50 do 100 mm,  -0,18100t</t>
  </si>
  <si>
    <t>315356663</t>
  </si>
  <si>
    <t>-1437870159</t>
  </si>
  <si>
    <t>731845631</t>
  </si>
  <si>
    <t>1284886208</t>
  </si>
  <si>
    <t>-1070557839</t>
  </si>
  <si>
    <t>366572369</t>
  </si>
  <si>
    <t>-766702367</t>
  </si>
  <si>
    <t>287152264</t>
  </si>
  <si>
    <t>-37386997</t>
  </si>
  <si>
    <t>-1293189620</t>
  </si>
  <si>
    <t>1975913548</t>
  </si>
  <si>
    <t>1476107055</t>
  </si>
  <si>
    <t>569495204</t>
  </si>
  <si>
    <t>572991239.R</t>
  </si>
  <si>
    <t>Vyspravenie napojenia asfaltových vrstiev vozovky zálievkou alebo tesniacou bitumenovou páskou</t>
  </si>
  <si>
    <t>-991912505</t>
  </si>
  <si>
    <t>-423651952</t>
  </si>
  <si>
    <t>899431111.S</t>
  </si>
  <si>
    <t>Výšková úprava šupátka</t>
  </si>
  <si>
    <t>794641732</t>
  </si>
  <si>
    <t>919735112.S</t>
  </si>
  <si>
    <t>Rezanie existujúceho asfaltového krytu alebo podkladu hĺbky do 100 mm</t>
  </si>
  <si>
    <t>87834698</t>
  </si>
  <si>
    <t>364849390</t>
  </si>
  <si>
    <t>-364740445</t>
  </si>
  <si>
    <t>-420007898</t>
  </si>
  <si>
    <t>979089212.S</t>
  </si>
  <si>
    <t>Poplatok za skládku - bitúmenové zmesi, uholný decht, dechtové výrobky (17 03 ), ostatné</t>
  </si>
  <si>
    <t>1227226051</t>
  </si>
  <si>
    <t>746493787</t>
  </si>
  <si>
    <t>03 - Chodník Buková</t>
  </si>
  <si>
    <t>-1452042902</t>
  </si>
  <si>
    <t>2146791838</t>
  </si>
  <si>
    <t>-1005590075</t>
  </si>
  <si>
    <t>162201102.S</t>
  </si>
  <si>
    <t>Vodorovné premiestnenie výkopku z horniny 1-4 nad 20-50m</t>
  </si>
  <si>
    <t>852354053</t>
  </si>
  <si>
    <t>1199370888</t>
  </si>
  <si>
    <t>1285906881</t>
  </si>
  <si>
    <t>975825613</t>
  </si>
  <si>
    <t>171203111.S</t>
  </si>
  <si>
    <t>Uloženie a hrubé rozhrnutie výkopku bez zhutnenia v rovine alebo na svahu do 1:5</t>
  </si>
  <si>
    <t>808797580</t>
  </si>
  <si>
    <t>596768663</t>
  </si>
  <si>
    <t>564851111.S</t>
  </si>
  <si>
    <t>Podklad zo štrkodrviny s rozprestretím a zhutnením, po zhutnení hr. 150 mm</t>
  </si>
  <si>
    <t>-549810085</t>
  </si>
  <si>
    <t>567122111.S</t>
  </si>
  <si>
    <t>Podklad z kameniva stmeleného cementom, s rozprestretím a zhutnením CBGM C 5/6, po zhutnení hr. 100 mm</t>
  </si>
  <si>
    <t>1361696115</t>
  </si>
  <si>
    <t>567123114.S</t>
  </si>
  <si>
    <t>Podklad z kameniva stmeleného cementom, s rozprestrenm a zhutnením CBGM C 5/6, po zhutnení hr. 150 mm</t>
  </si>
  <si>
    <t>1701056026</t>
  </si>
  <si>
    <t>1964226317</t>
  </si>
  <si>
    <t>590873790</t>
  </si>
  <si>
    <t>573211111.S</t>
  </si>
  <si>
    <t>Postrek asfaltový spojovací bez posypu kamenivom z asfaltu cestného v množstve 0,70 kg/m2</t>
  </si>
  <si>
    <t>1590099505</t>
  </si>
  <si>
    <t>577144231.S</t>
  </si>
  <si>
    <t>Asfaltový betón vrstva obrusná AC 11 O v pruhu š. do 3 m z nemodifik. asfaltu tr. II, po zhutnení hr. 50 mm</t>
  </si>
  <si>
    <t>277298971</t>
  </si>
  <si>
    <t>1744475774</t>
  </si>
  <si>
    <t>581130315.S</t>
  </si>
  <si>
    <t>Kryt cementobetónový cestných komunikácií skupiny CB III pre TDZ IV, V a VI, hr. 200 mm</t>
  </si>
  <si>
    <t>-149401115</t>
  </si>
  <si>
    <t>914812219.R</t>
  </si>
  <si>
    <t>Montáž, prenájom a demontáž dočasného dopravného značenia</t>
  </si>
  <si>
    <t>kpl</t>
  </si>
  <si>
    <t>-1333606076</t>
  </si>
  <si>
    <t>752903181</t>
  </si>
  <si>
    <t>449208211</t>
  </si>
  <si>
    <t>23</t>
  </si>
  <si>
    <t>916561111.S</t>
  </si>
  <si>
    <t>Osadenie záhonového alebo parkového obrubníka betón., do lôžka z bet. pros. tr. C 12/15 s bočnou oporou</t>
  </si>
  <si>
    <t>-1493298165</t>
  </si>
  <si>
    <t>24</t>
  </si>
  <si>
    <t>592170001800.S</t>
  </si>
  <si>
    <t>Obrubník parkový, lxšxv 1000x50x200 mm, prírodný</t>
  </si>
  <si>
    <t>-115708446</t>
  </si>
  <si>
    <t>25</t>
  </si>
  <si>
    <t>675295393</t>
  </si>
  <si>
    <t>26</t>
  </si>
  <si>
    <t>-868454596</t>
  </si>
  <si>
    <t>27</t>
  </si>
  <si>
    <t>-381061206</t>
  </si>
  <si>
    <t>28</t>
  </si>
  <si>
    <t>1114282389</t>
  </si>
  <si>
    <t>29</t>
  </si>
  <si>
    <t>-952719495</t>
  </si>
  <si>
    <t>30</t>
  </si>
  <si>
    <t>1602670247</t>
  </si>
  <si>
    <t>31</t>
  </si>
  <si>
    <t>-606648089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</si>
</sst>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topLeftCell="A12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98" t="s">
        <v>13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6"/>
      <c r="BE5" s="195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99" t="s">
        <v>16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6"/>
      <c r="BE6" s="196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96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96"/>
      <c r="BS8" s="13" t="s">
        <v>6</v>
      </c>
    </row>
    <row r="9" spans="1:74" ht="14.45" customHeight="1">
      <c r="B9" s="16"/>
      <c r="AR9" s="16"/>
      <c r="BE9" s="196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96"/>
      <c r="BS10" s="13" t="s">
        <v>6</v>
      </c>
    </row>
    <row r="11" spans="1:74" ht="18.399999999999999" customHeight="1">
      <c r="B11" s="16"/>
      <c r="E11" s="21" t="s">
        <v>25</v>
      </c>
      <c r="AK11" s="23" t="s">
        <v>26</v>
      </c>
      <c r="AN11" s="21" t="s">
        <v>1</v>
      </c>
      <c r="AR11" s="16"/>
      <c r="BE11" s="196"/>
      <c r="BS11" s="13" t="s">
        <v>6</v>
      </c>
    </row>
    <row r="12" spans="1:74" ht="6.95" customHeight="1">
      <c r="B12" s="16"/>
      <c r="AR12" s="16"/>
      <c r="BE12" s="196"/>
      <c r="BS12" s="13" t="s">
        <v>6</v>
      </c>
    </row>
    <row r="13" spans="1:74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196"/>
      <c r="BS13" s="13" t="s">
        <v>6</v>
      </c>
    </row>
    <row r="14" spans="1:74" ht="12.75">
      <c r="B14" s="16"/>
      <c r="E14" s="200" t="s">
        <v>28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3" t="s">
        <v>26</v>
      </c>
      <c r="AN14" s="25" t="s">
        <v>28</v>
      </c>
      <c r="AR14" s="16"/>
      <c r="BE14" s="196"/>
      <c r="BS14" s="13" t="s">
        <v>6</v>
      </c>
    </row>
    <row r="15" spans="1:74" ht="6.95" customHeight="1">
      <c r="B15" s="16"/>
      <c r="AR15" s="16"/>
      <c r="BE15" s="196"/>
      <c r="BS15" s="13" t="s">
        <v>4</v>
      </c>
    </row>
    <row r="16" spans="1:74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196"/>
      <c r="BS16" s="13" t="s">
        <v>4</v>
      </c>
    </row>
    <row r="17" spans="2:71" ht="18.399999999999999" customHeight="1">
      <c r="B17" s="16"/>
      <c r="E17" s="21" t="s">
        <v>20</v>
      </c>
      <c r="AK17" s="23" t="s">
        <v>26</v>
      </c>
      <c r="AN17" s="21" t="s">
        <v>1</v>
      </c>
      <c r="AR17" s="16"/>
      <c r="BE17" s="196"/>
      <c r="BS17" s="13" t="s">
        <v>30</v>
      </c>
    </row>
    <row r="18" spans="2:71" ht="6.95" customHeight="1">
      <c r="B18" s="16"/>
      <c r="AR18" s="16"/>
      <c r="BE18" s="196"/>
      <c r="BS18" s="13" t="s">
        <v>6</v>
      </c>
    </row>
    <row r="19" spans="2:71" ht="12" customHeight="1">
      <c r="B19" s="16"/>
      <c r="D19" s="23" t="s">
        <v>31</v>
      </c>
      <c r="AK19" s="23" t="s">
        <v>24</v>
      </c>
      <c r="AN19" s="21" t="s">
        <v>1</v>
      </c>
      <c r="AR19" s="16"/>
      <c r="BE19" s="196"/>
      <c r="BS19" s="13" t="s">
        <v>6</v>
      </c>
    </row>
    <row r="20" spans="2:71" ht="18.399999999999999" customHeight="1">
      <c r="B20" s="16"/>
      <c r="E20" s="21" t="s">
        <v>32</v>
      </c>
      <c r="AK20" s="23" t="s">
        <v>26</v>
      </c>
      <c r="AN20" s="21" t="s">
        <v>1</v>
      </c>
      <c r="AR20" s="16"/>
      <c r="BE20" s="196"/>
      <c r="BS20" s="13" t="s">
        <v>30</v>
      </c>
    </row>
    <row r="21" spans="2:71" ht="6.95" customHeight="1">
      <c r="B21" s="16"/>
      <c r="AR21" s="16"/>
      <c r="BE21" s="196"/>
    </row>
    <row r="22" spans="2:71" ht="12" customHeight="1">
      <c r="B22" s="16"/>
      <c r="D22" s="23" t="s">
        <v>33</v>
      </c>
      <c r="AR22" s="16"/>
      <c r="BE22" s="196"/>
    </row>
    <row r="23" spans="2:71" ht="16.5" customHeight="1">
      <c r="B23" s="16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6"/>
      <c r="BE23" s="196"/>
    </row>
    <row r="24" spans="2:71" ht="6.95" customHeight="1">
      <c r="B24" s="16"/>
      <c r="AR24" s="16"/>
      <c r="BE24" s="196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6"/>
    </row>
    <row r="26" spans="2:71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3">
        <f>ROUND(AG94,2)</f>
        <v>0</v>
      </c>
      <c r="AL26" s="204"/>
      <c r="AM26" s="204"/>
      <c r="AN26" s="204"/>
      <c r="AO26" s="204"/>
      <c r="AR26" s="28"/>
      <c r="BE26" s="196"/>
    </row>
    <row r="27" spans="2:71" s="1" customFormat="1" ht="6.95" customHeight="1">
      <c r="B27" s="28"/>
      <c r="AR27" s="28"/>
      <c r="BE27" s="196"/>
    </row>
    <row r="28" spans="2:71" s="1" customFormat="1" ht="12.75">
      <c r="B28" s="28"/>
      <c r="L28" s="205" t="s">
        <v>35</v>
      </c>
      <c r="M28" s="205"/>
      <c r="N28" s="205"/>
      <c r="O28" s="205"/>
      <c r="P28" s="205"/>
      <c r="W28" s="205" t="s">
        <v>36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37</v>
      </c>
      <c r="AL28" s="205"/>
      <c r="AM28" s="205"/>
      <c r="AN28" s="205"/>
      <c r="AO28" s="205"/>
      <c r="AR28" s="28"/>
      <c r="BE28" s="196"/>
    </row>
    <row r="29" spans="2:71" s="2" customFormat="1" ht="14.45" customHeight="1">
      <c r="B29" s="32"/>
      <c r="D29" s="23" t="s">
        <v>38</v>
      </c>
      <c r="F29" s="33" t="s">
        <v>39</v>
      </c>
      <c r="L29" s="187">
        <v>0.2</v>
      </c>
      <c r="M29" s="186"/>
      <c r="N29" s="186"/>
      <c r="O29" s="186"/>
      <c r="P29" s="186"/>
      <c r="Q29" s="34"/>
      <c r="R29" s="34"/>
      <c r="S29" s="34"/>
      <c r="T29" s="34"/>
      <c r="U29" s="34"/>
      <c r="V29" s="34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F29" s="34"/>
      <c r="AG29" s="34"/>
      <c r="AH29" s="34"/>
      <c r="AI29" s="34"/>
      <c r="AJ29" s="34"/>
      <c r="AK29" s="185">
        <f>ROUND(AV94, 2)</f>
        <v>0</v>
      </c>
      <c r="AL29" s="186"/>
      <c r="AM29" s="186"/>
      <c r="AN29" s="186"/>
      <c r="AO29" s="186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97"/>
    </row>
    <row r="30" spans="2:71" s="2" customFormat="1" ht="14.45" customHeight="1">
      <c r="B30" s="32"/>
      <c r="F30" s="33" t="s">
        <v>40</v>
      </c>
      <c r="L30" s="187">
        <v>0.2</v>
      </c>
      <c r="M30" s="186"/>
      <c r="N30" s="186"/>
      <c r="O30" s="186"/>
      <c r="P30" s="186"/>
      <c r="Q30" s="34"/>
      <c r="R30" s="34"/>
      <c r="S30" s="34"/>
      <c r="T30" s="34"/>
      <c r="U30" s="34"/>
      <c r="V30" s="34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F30" s="34"/>
      <c r="AG30" s="34"/>
      <c r="AH30" s="34"/>
      <c r="AI30" s="34"/>
      <c r="AJ30" s="34"/>
      <c r="AK30" s="185">
        <f>ROUND(AW94, 2)</f>
        <v>0</v>
      </c>
      <c r="AL30" s="186"/>
      <c r="AM30" s="186"/>
      <c r="AN30" s="186"/>
      <c r="AO30" s="186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97"/>
    </row>
    <row r="31" spans="2:71" s="2" customFormat="1" ht="14.45" hidden="1" customHeight="1">
      <c r="B31" s="32"/>
      <c r="F31" s="23" t="s">
        <v>41</v>
      </c>
      <c r="L31" s="194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2"/>
      <c r="BE31" s="197"/>
    </row>
    <row r="32" spans="2:71" s="2" customFormat="1" ht="14.45" hidden="1" customHeight="1">
      <c r="B32" s="32"/>
      <c r="F32" s="23" t="s">
        <v>42</v>
      </c>
      <c r="L32" s="194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2"/>
      <c r="BE32" s="197"/>
    </row>
    <row r="33" spans="2:57" s="2" customFormat="1" ht="14.45" hidden="1" customHeight="1">
      <c r="B33" s="32"/>
      <c r="F33" s="33" t="s">
        <v>43</v>
      </c>
      <c r="L33" s="187">
        <v>0</v>
      </c>
      <c r="M33" s="186"/>
      <c r="N33" s="186"/>
      <c r="O33" s="186"/>
      <c r="P33" s="186"/>
      <c r="Q33" s="34"/>
      <c r="R33" s="34"/>
      <c r="S33" s="34"/>
      <c r="T33" s="34"/>
      <c r="U33" s="34"/>
      <c r="V33" s="34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F33" s="34"/>
      <c r="AG33" s="34"/>
      <c r="AH33" s="34"/>
      <c r="AI33" s="34"/>
      <c r="AJ33" s="34"/>
      <c r="AK33" s="185">
        <v>0</v>
      </c>
      <c r="AL33" s="186"/>
      <c r="AM33" s="186"/>
      <c r="AN33" s="186"/>
      <c r="AO33" s="186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97"/>
    </row>
    <row r="34" spans="2:57" s="1" customFormat="1" ht="6.95" customHeight="1">
      <c r="B34" s="28"/>
      <c r="AR34" s="28"/>
      <c r="BE34" s="196"/>
    </row>
    <row r="35" spans="2:57" s="1" customFormat="1" ht="25.9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88" t="s">
        <v>46</v>
      </c>
      <c r="Y35" s="189"/>
      <c r="Z35" s="189"/>
      <c r="AA35" s="189"/>
      <c r="AB35" s="189"/>
      <c r="AC35" s="38"/>
      <c r="AD35" s="38"/>
      <c r="AE35" s="38"/>
      <c r="AF35" s="38"/>
      <c r="AG35" s="38"/>
      <c r="AH35" s="38"/>
      <c r="AI35" s="38"/>
      <c r="AJ35" s="38"/>
      <c r="AK35" s="190">
        <f>SUM(AK26:AK33)</f>
        <v>0</v>
      </c>
      <c r="AL35" s="189"/>
      <c r="AM35" s="189"/>
      <c r="AN35" s="189"/>
      <c r="AO35" s="191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7" t="s">
        <v>53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256/2023</v>
      </c>
      <c r="AR84" s="47"/>
    </row>
    <row r="85" spans="1:91" s="4" customFormat="1" ht="36.950000000000003" customHeight="1">
      <c r="B85" s="48"/>
      <c r="C85" s="49" t="s">
        <v>15</v>
      </c>
      <c r="L85" s="176" t="str">
        <f>K6</f>
        <v>Miestne komunikácie v obci Kotešová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 xml:space="preserve"> </v>
      </c>
      <c r="AI87" s="23" t="s">
        <v>21</v>
      </c>
      <c r="AM87" s="178" t="str">
        <f>IF(AN8= "","",AN8)</f>
        <v>22. 2. 2023</v>
      </c>
      <c r="AN87" s="178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23</v>
      </c>
      <c r="L89" s="3" t="str">
        <f>IF(E11= "","",E11)</f>
        <v>Obec Kotešová</v>
      </c>
      <c r="AI89" s="23" t="s">
        <v>29</v>
      </c>
      <c r="AM89" s="179" t="str">
        <f>IF(E17="","",E17)</f>
        <v xml:space="preserve"> </v>
      </c>
      <c r="AN89" s="180"/>
      <c r="AO89" s="180"/>
      <c r="AP89" s="180"/>
      <c r="AR89" s="28"/>
      <c r="AS89" s="181" t="s">
        <v>54</v>
      </c>
      <c r="AT89" s="18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28"/>
      <c r="C90" s="23" t="s">
        <v>27</v>
      </c>
      <c r="L90" s="3" t="str">
        <f>IF(E14= "Vyplň údaj","",E14)</f>
        <v/>
      </c>
      <c r="AI90" s="23" t="s">
        <v>31</v>
      </c>
      <c r="AM90" s="179" t="str">
        <f>IF(E20="","",E20)</f>
        <v>Ing. Martin Pitoňák, PhD.</v>
      </c>
      <c r="AN90" s="180"/>
      <c r="AO90" s="180"/>
      <c r="AP90" s="180"/>
      <c r="AR90" s="28"/>
      <c r="AS90" s="183"/>
      <c r="AT90" s="184"/>
      <c r="BD90" s="55"/>
    </row>
    <row r="91" spans="1:91" s="1" customFormat="1" ht="10.9" customHeight="1">
      <c r="B91" s="28"/>
      <c r="AR91" s="28"/>
      <c r="AS91" s="183"/>
      <c r="AT91" s="184"/>
      <c r="BD91" s="55"/>
    </row>
    <row r="92" spans="1:91" s="1" customFormat="1" ht="29.25" customHeight="1">
      <c r="B92" s="28"/>
      <c r="C92" s="169" t="s">
        <v>55</v>
      </c>
      <c r="D92" s="170"/>
      <c r="E92" s="170"/>
      <c r="F92" s="170"/>
      <c r="G92" s="170"/>
      <c r="H92" s="56"/>
      <c r="I92" s="171" t="s">
        <v>56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57</v>
      </c>
      <c r="AH92" s="170"/>
      <c r="AI92" s="170"/>
      <c r="AJ92" s="170"/>
      <c r="AK92" s="170"/>
      <c r="AL92" s="170"/>
      <c r="AM92" s="170"/>
      <c r="AN92" s="171" t="s">
        <v>58</v>
      </c>
      <c r="AO92" s="170"/>
      <c r="AP92" s="173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4">
        <f>ROUND(SUM(AG95:AG97),2)</f>
        <v>0</v>
      </c>
      <c r="AH94" s="174"/>
      <c r="AI94" s="174"/>
      <c r="AJ94" s="174"/>
      <c r="AK94" s="174"/>
      <c r="AL94" s="174"/>
      <c r="AM94" s="174"/>
      <c r="AN94" s="175">
        <f>SUM(AG94,AT94)</f>
        <v>0</v>
      </c>
      <c r="AO94" s="175"/>
      <c r="AP94" s="175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5</v>
      </c>
      <c r="BX94" s="71" t="s">
        <v>77</v>
      </c>
      <c r="CL94" s="71" t="s">
        <v>1</v>
      </c>
    </row>
    <row r="95" spans="1:91" s="6" customFormat="1" ht="16.5" customHeight="1">
      <c r="A95" s="73" t="s">
        <v>78</v>
      </c>
      <c r="B95" s="74"/>
      <c r="C95" s="75"/>
      <c r="D95" s="168" t="s">
        <v>79</v>
      </c>
      <c r="E95" s="168"/>
      <c r="F95" s="168"/>
      <c r="G95" s="168"/>
      <c r="H95" s="168"/>
      <c r="I95" s="76"/>
      <c r="J95" s="168" t="s">
        <v>80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'01 - Miestna komunikácia ...'!J30</f>
        <v>0</v>
      </c>
      <c r="AH95" s="167"/>
      <c r="AI95" s="167"/>
      <c r="AJ95" s="167"/>
      <c r="AK95" s="167"/>
      <c r="AL95" s="167"/>
      <c r="AM95" s="167"/>
      <c r="AN95" s="166">
        <f>SUM(AG95,AT95)</f>
        <v>0</v>
      </c>
      <c r="AO95" s="167"/>
      <c r="AP95" s="167"/>
      <c r="AQ95" s="77" t="s">
        <v>81</v>
      </c>
      <c r="AR95" s="74"/>
      <c r="AS95" s="78">
        <v>0</v>
      </c>
      <c r="AT95" s="79">
        <f>ROUND(SUM(AV95:AW95),2)</f>
        <v>0</v>
      </c>
      <c r="AU95" s="80">
        <f>'01 - Miestna komunikácia ...'!P122</f>
        <v>0</v>
      </c>
      <c r="AV95" s="79">
        <f>'01 - Miestna komunikácia ...'!J33</f>
        <v>0</v>
      </c>
      <c r="AW95" s="79">
        <f>'01 - Miestna komunikácia ...'!J34</f>
        <v>0</v>
      </c>
      <c r="AX95" s="79">
        <f>'01 - Miestna komunikácia ...'!J35</f>
        <v>0</v>
      </c>
      <c r="AY95" s="79">
        <f>'01 - Miestna komunikácia ...'!J36</f>
        <v>0</v>
      </c>
      <c r="AZ95" s="79">
        <f>'01 - Miestna komunikácia ...'!F33</f>
        <v>0</v>
      </c>
      <c r="BA95" s="79">
        <f>'01 - Miestna komunikácia ...'!F34</f>
        <v>0</v>
      </c>
      <c r="BB95" s="79">
        <f>'01 - Miestna komunikácia ...'!F35</f>
        <v>0</v>
      </c>
      <c r="BC95" s="79">
        <f>'01 - Miestna komunikácia ...'!F36</f>
        <v>0</v>
      </c>
      <c r="BD95" s="81">
        <f>'01 - Miestna komunikácia ...'!F37</f>
        <v>0</v>
      </c>
      <c r="BT95" s="82" t="s">
        <v>82</v>
      </c>
      <c r="BV95" s="82" t="s">
        <v>76</v>
      </c>
      <c r="BW95" s="82" t="s">
        <v>83</v>
      </c>
      <c r="BX95" s="82" t="s">
        <v>5</v>
      </c>
      <c r="CL95" s="82" t="s">
        <v>1</v>
      </c>
      <c r="CM95" s="82" t="s">
        <v>74</v>
      </c>
    </row>
    <row r="96" spans="1:91" s="6" customFormat="1" ht="16.5" customHeight="1">
      <c r="A96" s="73" t="s">
        <v>78</v>
      </c>
      <c r="B96" s="74"/>
      <c r="C96" s="75"/>
      <c r="D96" s="168" t="s">
        <v>84</v>
      </c>
      <c r="E96" s="168"/>
      <c r="F96" s="168"/>
      <c r="G96" s="168"/>
      <c r="H96" s="168"/>
      <c r="I96" s="76"/>
      <c r="J96" s="168" t="s">
        <v>85</v>
      </c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6">
        <f>'02 - Miestna komunikácia ...'!J30</f>
        <v>0</v>
      </c>
      <c r="AH96" s="167"/>
      <c r="AI96" s="167"/>
      <c r="AJ96" s="167"/>
      <c r="AK96" s="167"/>
      <c r="AL96" s="167"/>
      <c r="AM96" s="167"/>
      <c r="AN96" s="166">
        <f>SUM(AG96,AT96)</f>
        <v>0</v>
      </c>
      <c r="AO96" s="167"/>
      <c r="AP96" s="167"/>
      <c r="AQ96" s="77" t="s">
        <v>81</v>
      </c>
      <c r="AR96" s="74"/>
      <c r="AS96" s="78">
        <v>0</v>
      </c>
      <c r="AT96" s="79">
        <f>ROUND(SUM(AV96:AW96),2)</f>
        <v>0</v>
      </c>
      <c r="AU96" s="80">
        <f>'02 - Miestna komunikácia ...'!P122</f>
        <v>0</v>
      </c>
      <c r="AV96" s="79">
        <f>'02 - Miestna komunikácia ...'!J33</f>
        <v>0</v>
      </c>
      <c r="AW96" s="79">
        <f>'02 - Miestna komunikácia ...'!J34</f>
        <v>0</v>
      </c>
      <c r="AX96" s="79">
        <f>'02 - Miestna komunikácia ...'!J35</f>
        <v>0</v>
      </c>
      <c r="AY96" s="79">
        <f>'02 - Miestna komunikácia ...'!J36</f>
        <v>0</v>
      </c>
      <c r="AZ96" s="79">
        <f>'02 - Miestna komunikácia ...'!F33</f>
        <v>0</v>
      </c>
      <c r="BA96" s="79">
        <f>'02 - Miestna komunikácia ...'!F34</f>
        <v>0</v>
      </c>
      <c r="BB96" s="79">
        <f>'02 - Miestna komunikácia ...'!F35</f>
        <v>0</v>
      </c>
      <c r="BC96" s="79">
        <f>'02 - Miestna komunikácia ...'!F36</f>
        <v>0</v>
      </c>
      <c r="BD96" s="81">
        <f>'02 - Miestna komunikácia ...'!F37</f>
        <v>0</v>
      </c>
      <c r="BT96" s="82" t="s">
        <v>82</v>
      </c>
      <c r="BV96" s="82" t="s">
        <v>76</v>
      </c>
      <c r="BW96" s="82" t="s">
        <v>86</v>
      </c>
      <c r="BX96" s="82" t="s">
        <v>5</v>
      </c>
      <c r="CL96" s="82" t="s">
        <v>1</v>
      </c>
      <c r="CM96" s="82" t="s">
        <v>74</v>
      </c>
    </row>
    <row r="97" spans="1:91" s="6" customFormat="1" ht="16.5" customHeight="1">
      <c r="A97" s="73" t="s">
        <v>78</v>
      </c>
      <c r="B97" s="74"/>
      <c r="C97" s="75"/>
      <c r="D97" s="168" t="s">
        <v>87</v>
      </c>
      <c r="E97" s="168"/>
      <c r="F97" s="168"/>
      <c r="G97" s="168"/>
      <c r="H97" s="168"/>
      <c r="I97" s="76"/>
      <c r="J97" s="168" t="s">
        <v>88</v>
      </c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6">
        <f>'03 - Chodník Buková'!J30</f>
        <v>0</v>
      </c>
      <c r="AH97" s="167"/>
      <c r="AI97" s="167"/>
      <c r="AJ97" s="167"/>
      <c r="AK97" s="167"/>
      <c r="AL97" s="167"/>
      <c r="AM97" s="167"/>
      <c r="AN97" s="166">
        <f>SUM(AG97,AT97)</f>
        <v>0</v>
      </c>
      <c r="AO97" s="167"/>
      <c r="AP97" s="167"/>
      <c r="AQ97" s="77" t="s">
        <v>81</v>
      </c>
      <c r="AR97" s="74"/>
      <c r="AS97" s="83">
        <v>0</v>
      </c>
      <c r="AT97" s="84">
        <f>ROUND(SUM(AV97:AW97),2)</f>
        <v>0</v>
      </c>
      <c r="AU97" s="85">
        <f>'03 - Chodník Buková'!P121</f>
        <v>0</v>
      </c>
      <c r="AV97" s="84">
        <f>'03 - Chodník Buková'!J33</f>
        <v>0</v>
      </c>
      <c r="AW97" s="84">
        <f>'03 - Chodník Buková'!J34</f>
        <v>0</v>
      </c>
      <c r="AX97" s="84">
        <f>'03 - Chodník Buková'!J35</f>
        <v>0</v>
      </c>
      <c r="AY97" s="84">
        <f>'03 - Chodník Buková'!J36</f>
        <v>0</v>
      </c>
      <c r="AZ97" s="84">
        <f>'03 - Chodník Buková'!F33</f>
        <v>0</v>
      </c>
      <c r="BA97" s="84">
        <f>'03 - Chodník Buková'!F34</f>
        <v>0</v>
      </c>
      <c r="BB97" s="84">
        <f>'03 - Chodník Buková'!F35</f>
        <v>0</v>
      </c>
      <c r="BC97" s="84">
        <f>'03 - Chodník Buková'!F36</f>
        <v>0</v>
      </c>
      <c r="BD97" s="86">
        <f>'03 - Chodník Buková'!F37</f>
        <v>0</v>
      </c>
      <c r="BT97" s="82" t="s">
        <v>82</v>
      </c>
      <c r="BV97" s="82" t="s">
        <v>76</v>
      </c>
      <c r="BW97" s="82" t="s">
        <v>89</v>
      </c>
      <c r="BX97" s="82" t="s">
        <v>5</v>
      </c>
      <c r="CL97" s="82" t="s">
        <v>1</v>
      </c>
      <c r="CM97" s="82" t="s">
        <v>74</v>
      </c>
    </row>
    <row r="98" spans="1:91" s="1" customFormat="1" ht="30" customHeight="1">
      <c r="B98" s="28"/>
      <c r="AR98" s="28"/>
    </row>
    <row r="99" spans="1:91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28"/>
    </row>
  </sheetData>
  <sheetProtection algorithmName="SHA-512" hashValue="3e2Y7Th5TiyTpxAaeR5/gp1zreSbJTbJdQF6XI0VZfm2UMWi8ckAUSlQ9Zuw2nh/EzGBgexfWrr/0XzPkcoozQ==" saltValue="I4OVCtKTNW50Te/1eOo20bfRh7dsPpDZrvj92RgwfPtHHWCROXiFAsJM0w9XWT+T7Zzf6rXdun0rewl/ry+zqw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Miestna komunikácia ...'!C2" display="/" xr:uid="{00000000-0004-0000-0000-000000000000}"/>
    <hyperlink ref="A96" location="'02 - Miestna komunikácia ...'!C2" display="/" xr:uid="{00000000-0004-0000-0000-000001000000}"/>
    <hyperlink ref="A97" location="'03 - Chodník Buková'!C2" display="/" xr:uid="{00000000-0004-0000-0000-000002000000}"/>
  </hyperlinks>
  <pageMargins left="0.39370078740157483" right="0.39370078740157483" top="0.39370078740157483" bottom="0.39370078740157483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90</v>
      </c>
      <c r="L4" s="16"/>
      <c r="M4" s="87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7" t="str">
        <f>'Rekapitulácia stavby'!K6</f>
        <v>Miestne komunikácie v obci Kotešová</v>
      </c>
      <c r="F7" s="208"/>
      <c r="G7" s="208"/>
      <c r="H7" s="208"/>
      <c r="L7" s="16"/>
    </row>
    <row r="8" spans="2:46" s="1" customFormat="1" ht="12" customHeight="1">
      <c r="B8" s="28"/>
      <c r="D8" s="23" t="s">
        <v>91</v>
      </c>
      <c r="L8" s="28"/>
    </row>
    <row r="9" spans="2:46" s="1" customFormat="1" ht="16.5" customHeight="1">
      <c r="B9" s="28"/>
      <c r="E9" s="176" t="s">
        <v>92</v>
      </c>
      <c r="F9" s="206"/>
      <c r="G9" s="206"/>
      <c r="H9" s="20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22. 2. 2023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09" t="str">
        <f>'Rekapitulácia stavby'!E14</f>
        <v>Vyplň údaj</v>
      </c>
      <c r="F18" s="198"/>
      <c r="G18" s="198"/>
      <c r="H18" s="198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26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2" t="s">
        <v>1</v>
      </c>
      <c r="F27" s="202"/>
      <c r="G27" s="202"/>
      <c r="H27" s="202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ROUND((SUM(BE122:BE150)),  2)</f>
        <v>0</v>
      </c>
      <c r="G33" s="91"/>
      <c r="H33" s="91"/>
      <c r="I33" s="92">
        <v>0.2</v>
      </c>
      <c r="J33" s="90">
        <f>ROUND(((SUM(BE122:BE150))*I33),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ROUND((SUM(BF122:BF150)),  2)</f>
        <v>0</v>
      </c>
      <c r="G34" s="91"/>
      <c r="H34" s="91"/>
      <c r="I34" s="92">
        <v>0.2</v>
      </c>
      <c r="J34" s="90">
        <f>ROUND(((SUM(BF122:BF150))*I34),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ROUND((SUM(BG122:BG150)),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ROUND((SUM(BH122:BH150)),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ROUND((SUM(BI122:BI150)),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93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07" t="str">
        <f>E7</f>
        <v>Miestne komunikácie v obci Kotešová</v>
      </c>
      <c r="F85" s="208"/>
      <c r="G85" s="208"/>
      <c r="H85" s="208"/>
      <c r="L85" s="28"/>
    </row>
    <row r="86" spans="2:47" s="1" customFormat="1" ht="12" customHeight="1">
      <c r="B86" s="28"/>
      <c r="C86" s="23" t="s">
        <v>91</v>
      </c>
      <c r="L86" s="28"/>
    </row>
    <row r="87" spans="2:47" s="1" customFormat="1" ht="16.5" customHeight="1">
      <c r="B87" s="28"/>
      <c r="E87" s="176" t="str">
        <f>E9</f>
        <v>01 - Miestna komunikácia Podbrvenie</v>
      </c>
      <c r="F87" s="206"/>
      <c r="G87" s="206"/>
      <c r="H87" s="20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22. 2. 2023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Obec Kotešová</v>
      </c>
      <c r="I91" s="23" t="s">
        <v>29</v>
      </c>
      <c r="J91" s="26" t="str">
        <f>E21</f>
        <v xml:space="preserve"> </v>
      </c>
      <c r="L91" s="28"/>
    </row>
    <row r="92" spans="2:47" s="1" customFormat="1" ht="25.7" customHeight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>Ing. Martin Pitoňák, PhD.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94</v>
      </c>
      <c r="D94" s="95"/>
      <c r="E94" s="95"/>
      <c r="F94" s="95"/>
      <c r="G94" s="95"/>
      <c r="H94" s="95"/>
      <c r="I94" s="95"/>
      <c r="J94" s="104" t="s">
        <v>95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96</v>
      </c>
      <c r="J96" s="65">
        <f>J122</f>
        <v>0</v>
      </c>
      <c r="L96" s="28"/>
      <c r="AU96" s="13" t="s">
        <v>97</v>
      </c>
    </row>
    <row r="97" spans="2:12" s="8" customFormat="1" ht="24.95" customHeight="1">
      <c r="B97" s="106"/>
      <c r="D97" s="107" t="s">
        <v>98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2" s="9" customFormat="1" ht="19.899999999999999" customHeight="1">
      <c r="B98" s="110"/>
      <c r="D98" s="111" t="s">
        <v>99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2" s="9" customFormat="1" ht="19.899999999999999" customHeight="1">
      <c r="B99" s="110"/>
      <c r="D99" s="111" t="s">
        <v>100</v>
      </c>
      <c r="E99" s="112"/>
      <c r="F99" s="112"/>
      <c r="G99" s="112"/>
      <c r="H99" s="112"/>
      <c r="I99" s="112"/>
      <c r="J99" s="113">
        <f>J136</f>
        <v>0</v>
      </c>
      <c r="L99" s="110"/>
    </row>
    <row r="100" spans="2:12" s="9" customFormat="1" ht="19.899999999999999" customHeight="1">
      <c r="B100" s="110"/>
      <c r="D100" s="111" t="s">
        <v>101</v>
      </c>
      <c r="E100" s="112"/>
      <c r="F100" s="112"/>
      <c r="G100" s="112"/>
      <c r="H100" s="112"/>
      <c r="I100" s="112"/>
      <c r="J100" s="113">
        <f>J140</f>
        <v>0</v>
      </c>
      <c r="L100" s="110"/>
    </row>
    <row r="101" spans="2:12" s="9" customFormat="1" ht="19.899999999999999" customHeight="1">
      <c r="B101" s="110"/>
      <c r="D101" s="111" t="s">
        <v>102</v>
      </c>
      <c r="E101" s="112"/>
      <c r="F101" s="112"/>
      <c r="G101" s="112"/>
      <c r="H101" s="112"/>
      <c r="I101" s="112"/>
      <c r="J101" s="113">
        <f>J141</f>
        <v>0</v>
      </c>
      <c r="L101" s="110"/>
    </row>
    <row r="102" spans="2:12" s="9" customFormat="1" ht="19.899999999999999" customHeight="1">
      <c r="B102" s="110"/>
      <c r="D102" s="111" t="s">
        <v>103</v>
      </c>
      <c r="E102" s="112"/>
      <c r="F102" s="112"/>
      <c r="G102" s="112"/>
      <c r="H102" s="112"/>
      <c r="I102" s="112"/>
      <c r="J102" s="113">
        <f>J149</f>
        <v>0</v>
      </c>
      <c r="L102" s="110"/>
    </row>
    <row r="103" spans="2:12" s="1" customFormat="1" ht="21.75" customHeight="1">
      <c r="B103" s="28"/>
      <c r="L103" s="28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5" customHeight="1">
      <c r="B109" s="28"/>
      <c r="C109" s="17" t="s">
        <v>104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3" t="s">
        <v>15</v>
      </c>
      <c r="L111" s="28"/>
    </row>
    <row r="112" spans="2:12" s="1" customFormat="1" ht="16.5" customHeight="1">
      <c r="B112" s="28"/>
      <c r="E112" s="207" t="str">
        <f>E7</f>
        <v>Miestne komunikácie v obci Kotešová</v>
      </c>
      <c r="F112" s="208"/>
      <c r="G112" s="208"/>
      <c r="H112" s="208"/>
      <c r="L112" s="28"/>
    </row>
    <row r="113" spans="2:65" s="1" customFormat="1" ht="12" customHeight="1">
      <c r="B113" s="28"/>
      <c r="C113" s="23" t="s">
        <v>91</v>
      </c>
      <c r="L113" s="28"/>
    </row>
    <row r="114" spans="2:65" s="1" customFormat="1" ht="16.5" customHeight="1">
      <c r="B114" s="28"/>
      <c r="E114" s="176" t="str">
        <f>E9</f>
        <v>01 - Miestna komunikácia Podbrvenie</v>
      </c>
      <c r="F114" s="206"/>
      <c r="G114" s="206"/>
      <c r="H114" s="206"/>
      <c r="L114" s="28"/>
    </row>
    <row r="115" spans="2:65" s="1" customFormat="1" ht="6.95" customHeight="1">
      <c r="B115" s="28"/>
      <c r="L115" s="28"/>
    </row>
    <row r="116" spans="2:65" s="1" customFormat="1" ht="12" customHeight="1">
      <c r="B116" s="28"/>
      <c r="C116" s="23" t="s">
        <v>19</v>
      </c>
      <c r="F116" s="21" t="str">
        <f>F12</f>
        <v xml:space="preserve"> </v>
      </c>
      <c r="I116" s="23" t="s">
        <v>21</v>
      </c>
      <c r="J116" s="51" t="str">
        <f>IF(J12="","",J12)</f>
        <v>22. 2. 2023</v>
      </c>
      <c r="L116" s="28"/>
    </row>
    <row r="117" spans="2:65" s="1" customFormat="1" ht="6.95" customHeight="1">
      <c r="B117" s="28"/>
      <c r="L117" s="28"/>
    </row>
    <row r="118" spans="2:65" s="1" customFormat="1" ht="15.2" customHeight="1">
      <c r="B118" s="28"/>
      <c r="C118" s="23" t="s">
        <v>23</v>
      </c>
      <c r="F118" s="21" t="str">
        <f>E15</f>
        <v>Obec Kotešová</v>
      </c>
      <c r="I118" s="23" t="s">
        <v>29</v>
      </c>
      <c r="J118" s="26" t="str">
        <f>E21</f>
        <v xml:space="preserve"> </v>
      </c>
      <c r="L118" s="28"/>
    </row>
    <row r="119" spans="2:65" s="1" customFormat="1" ht="25.7" customHeight="1">
      <c r="B119" s="28"/>
      <c r="C119" s="23" t="s">
        <v>27</v>
      </c>
      <c r="F119" s="21" t="str">
        <f>IF(E18="","",E18)</f>
        <v>Vyplň údaj</v>
      </c>
      <c r="I119" s="23" t="s">
        <v>31</v>
      </c>
      <c r="J119" s="26" t="str">
        <f>E24</f>
        <v>Ing. Martin Pitoňák, PhD.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4"/>
      <c r="C121" s="115" t="s">
        <v>105</v>
      </c>
      <c r="D121" s="116" t="s">
        <v>59</v>
      </c>
      <c r="E121" s="116" t="s">
        <v>55</v>
      </c>
      <c r="F121" s="116" t="s">
        <v>56</v>
      </c>
      <c r="G121" s="116" t="s">
        <v>106</v>
      </c>
      <c r="H121" s="116" t="s">
        <v>107</v>
      </c>
      <c r="I121" s="116" t="s">
        <v>108</v>
      </c>
      <c r="J121" s="117" t="s">
        <v>95</v>
      </c>
      <c r="K121" s="118" t="s">
        <v>109</v>
      </c>
      <c r="L121" s="114"/>
      <c r="M121" s="58" t="s">
        <v>1</v>
      </c>
      <c r="N121" s="59" t="s">
        <v>38</v>
      </c>
      <c r="O121" s="59" t="s">
        <v>110</v>
      </c>
      <c r="P121" s="59" t="s">
        <v>111</v>
      </c>
      <c r="Q121" s="59" t="s">
        <v>112</v>
      </c>
      <c r="R121" s="59" t="s">
        <v>113</v>
      </c>
      <c r="S121" s="59" t="s">
        <v>114</v>
      </c>
      <c r="T121" s="60" t="s">
        <v>115</v>
      </c>
    </row>
    <row r="122" spans="2:65" s="1" customFormat="1" ht="22.9" customHeight="1">
      <c r="B122" s="28"/>
      <c r="C122" s="63" t="s">
        <v>96</v>
      </c>
      <c r="J122" s="119">
        <f>BK122</f>
        <v>0</v>
      </c>
      <c r="L122" s="28"/>
      <c r="M122" s="61"/>
      <c r="N122" s="52"/>
      <c r="O122" s="52"/>
      <c r="P122" s="120">
        <f>P123</f>
        <v>0</v>
      </c>
      <c r="Q122" s="52"/>
      <c r="R122" s="120">
        <f>R123</f>
        <v>588.54494090000003</v>
      </c>
      <c r="S122" s="52"/>
      <c r="T122" s="121">
        <f>T123</f>
        <v>1.1025</v>
      </c>
      <c r="AT122" s="13" t="s">
        <v>73</v>
      </c>
      <c r="AU122" s="13" t="s">
        <v>97</v>
      </c>
      <c r="BK122" s="122">
        <f>BK123</f>
        <v>0</v>
      </c>
    </row>
    <row r="123" spans="2:65" s="11" customFormat="1" ht="25.9" customHeight="1">
      <c r="B123" s="123"/>
      <c r="D123" s="124" t="s">
        <v>73</v>
      </c>
      <c r="E123" s="125" t="s">
        <v>116</v>
      </c>
      <c r="F123" s="125" t="s">
        <v>117</v>
      </c>
      <c r="I123" s="126"/>
      <c r="J123" s="127">
        <f>BK123</f>
        <v>0</v>
      </c>
      <c r="L123" s="123"/>
      <c r="M123" s="128"/>
      <c r="P123" s="129">
        <f>P124+P136+P140+P141+P149</f>
        <v>0</v>
      </c>
      <c r="R123" s="129">
        <f>R124+R136+R140+R141+R149</f>
        <v>588.54494090000003</v>
      </c>
      <c r="T123" s="130">
        <f>T124+T136+T140+T141+T149</f>
        <v>1.1025</v>
      </c>
      <c r="AR123" s="124" t="s">
        <v>82</v>
      </c>
      <c r="AT123" s="131" t="s">
        <v>73</v>
      </c>
      <c r="AU123" s="131" t="s">
        <v>74</v>
      </c>
      <c r="AY123" s="124" t="s">
        <v>118</v>
      </c>
      <c r="BK123" s="132">
        <f>BK124+BK136+BK140+BK141+BK149</f>
        <v>0</v>
      </c>
    </row>
    <row r="124" spans="2:65" s="11" customFormat="1" ht="22.9" customHeight="1">
      <c r="B124" s="123"/>
      <c r="D124" s="124" t="s">
        <v>73</v>
      </c>
      <c r="E124" s="133" t="s">
        <v>82</v>
      </c>
      <c r="F124" s="133" t="s">
        <v>119</v>
      </c>
      <c r="I124" s="126"/>
      <c r="J124" s="134">
        <f>BK124</f>
        <v>0</v>
      </c>
      <c r="L124" s="123"/>
      <c r="M124" s="128"/>
      <c r="P124" s="129">
        <f>SUM(P125:P135)</f>
        <v>0</v>
      </c>
      <c r="R124" s="129">
        <f>SUM(R125:R135)</f>
        <v>73.599999999999994</v>
      </c>
      <c r="T124" s="130">
        <f>SUM(T125:T135)</f>
        <v>1.1025</v>
      </c>
      <c r="AR124" s="124" t="s">
        <v>82</v>
      </c>
      <c r="AT124" s="131" t="s">
        <v>73</v>
      </c>
      <c r="AU124" s="131" t="s">
        <v>82</v>
      </c>
      <c r="AY124" s="124" t="s">
        <v>118</v>
      </c>
      <c r="BK124" s="132">
        <f>SUM(BK125:BK135)</f>
        <v>0</v>
      </c>
    </row>
    <row r="125" spans="2:65" s="1" customFormat="1" ht="33" customHeight="1">
      <c r="B125" s="28"/>
      <c r="C125" s="135" t="s">
        <v>82</v>
      </c>
      <c r="D125" s="135" t="s">
        <v>120</v>
      </c>
      <c r="E125" s="136" t="s">
        <v>121</v>
      </c>
      <c r="F125" s="137" t="s">
        <v>122</v>
      </c>
      <c r="G125" s="138" t="s">
        <v>123</v>
      </c>
      <c r="H125" s="139">
        <v>4.9000000000000004</v>
      </c>
      <c r="I125" s="140"/>
      <c r="J125" s="141">
        <f t="shared" ref="J125:J135" si="0">ROUND(I125*H125,2)</f>
        <v>0</v>
      </c>
      <c r="K125" s="142"/>
      <c r="L125" s="28"/>
      <c r="M125" s="143" t="s">
        <v>1</v>
      </c>
      <c r="N125" s="144" t="s">
        <v>40</v>
      </c>
      <c r="P125" s="145">
        <f t="shared" ref="P125:P135" si="1">O125*H125</f>
        <v>0</v>
      </c>
      <c r="Q125" s="145">
        <v>0</v>
      </c>
      <c r="R125" s="145">
        <f t="shared" ref="R125:R135" si="2">Q125*H125</f>
        <v>0</v>
      </c>
      <c r="S125" s="145">
        <v>0.22500000000000001</v>
      </c>
      <c r="T125" s="146">
        <f t="shared" ref="T125:T135" si="3">S125*H125</f>
        <v>1.1025</v>
      </c>
      <c r="AR125" s="147" t="s">
        <v>124</v>
      </c>
      <c r="AT125" s="147" t="s">
        <v>120</v>
      </c>
      <c r="AU125" s="147" t="s">
        <v>125</v>
      </c>
      <c r="AY125" s="13" t="s">
        <v>118</v>
      </c>
      <c r="BE125" s="148">
        <f t="shared" ref="BE125:BE135" si="4">IF(N125="základná",J125,0)</f>
        <v>0</v>
      </c>
      <c r="BF125" s="148">
        <f t="shared" ref="BF125:BF135" si="5">IF(N125="znížená",J125,0)</f>
        <v>0</v>
      </c>
      <c r="BG125" s="148">
        <f t="shared" ref="BG125:BG135" si="6">IF(N125="zákl. prenesená",J125,0)</f>
        <v>0</v>
      </c>
      <c r="BH125" s="148">
        <f t="shared" ref="BH125:BH135" si="7">IF(N125="zníž. prenesená",J125,0)</f>
        <v>0</v>
      </c>
      <c r="BI125" s="148">
        <f t="shared" ref="BI125:BI135" si="8">IF(N125="nulová",J125,0)</f>
        <v>0</v>
      </c>
      <c r="BJ125" s="13" t="s">
        <v>125</v>
      </c>
      <c r="BK125" s="148">
        <f t="shared" ref="BK125:BK135" si="9">ROUND(I125*H125,2)</f>
        <v>0</v>
      </c>
      <c r="BL125" s="13" t="s">
        <v>124</v>
      </c>
      <c r="BM125" s="147" t="s">
        <v>126</v>
      </c>
    </row>
    <row r="126" spans="2:65" s="1" customFormat="1" ht="24.2" customHeight="1">
      <c r="B126" s="28"/>
      <c r="C126" s="135" t="s">
        <v>125</v>
      </c>
      <c r="D126" s="135" t="s">
        <v>120</v>
      </c>
      <c r="E126" s="136" t="s">
        <v>127</v>
      </c>
      <c r="F126" s="137" t="s">
        <v>128</v>
      </c>
      <c r="G126" s="138" t="s">
        <v>129</v>
      </c>
      <c r="H126" s="139">
        <v>46</v>
      </c>
      <c r="I126" s="140"/>
      <c r="J126" s="141">
        <f t="shared" si="0"/>
        <v>0</v>
      </c>
      <c r="K126" s="142"/>
      <c r="L126" s="28"/>
      <c r="M126" s="143" t="s">
        <v>1</v>
      </c>
      <c r="N126" s="144" t="s">
        <v>40</v>
      </c>
      <c r="P126" s="145">
        <f t="shared" si="1"/>
        <v>0</v>
      </c>
      <c r="Q126" s="145">
        <v>0</v>
      </c>
      <c r="R126" s="145">
        <f t="shared" si="2"/>
        <v>0</v>
      </c>
      <c r="S126" s="145">
        <v>0</v>
      </c>
      <c r="T126" s="146">
        <f t="shared" si="3"/>
        <v>0</v>
      </c>
      <c r="AR126" s="147" t="s">
        <v>124</v>
      </c>
      <c r="AT126" s="147" t="s">
        <v>120</v>
      </c>
      <c r="AU126" s="147" t="s">
        <v>125</v>
      </c>
      <c r="AY126" s="13" t="s">
        <v>118</v>
      </c>
      <c r="BE126" s="148">
        <f t="shared" si="4"/>
        <v>0</v>
      </c>
      <c r="BF126" s="148">
        <f t="shared" si="5"/>
        <v>0</v>
      </c>
      <c r="BG126" s="148">
        <f t="shared" si="6"/>
        <v>0</v>
      </c>
      <c r="BH126" s="148">
        <f t="shared" si="7"/>
        <v>0</v>
      </c>
      <c r="BI126" s="148">
        <f t="shared" si="8"/>
        <v>0</v>
      </c>
      <c r="BJ126" s="13" t="s">
        <v>125</v>
      </c>
      <c r="BK126" s="148">
        <f t="shared" si="9"/>
        <v>0</v>
      </c>
      <c r="BL126" s="13" t="s">
        <v>124</v>
      </c>
      <c r="BM126" s="147" t="s">
        <v>130</v>
      </c>
    </row>
    <row r="127" spans="2:65" s="1" customFormat="1" ht="24.2" customHeight="1">
      <c r="B127" s="28"/>
      <c r="C127" s="135" t="s">
        <v>131</v>
      </c>
      <c r="D127" s="135" t="s">
        <v>120</v>
      </c>
      <c r="E127" s="136" t="s">
        <v>132</v>
      </c>
      <c r="F127" s="137" t="s">
        <v>133</v>
      </c>
      <c r="G127" s="138" t="s">
        <v>129</v>
      </c>
      <c r="H127" s="139">
        <v>46</v>
      </c>
      <c r="I127" s="140"/>
      <c r="J127" s="141">
        <f t="shared" si="0"/>
        <v>0</v>
      </c>
      <c r="K127" s="142"/>
      <c r="L127" s="28"/>
      <c r="M127" s="143" t="s">
        <v>1</v>
      </c>
      <c r="N127" s="144" t="s">
        <v>40</v>
      </c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R127" s="147" t="s">
        <v>124</v>
      </c>
      <c r="AT127" s="147" t="s">
        <v>120</v>
      </c>
      <c r="AU127" s="147" t="s">
        <v>125</v>
      </c>
      <c r="AY127" s="13" t="s">
        <v>118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3" t="s">
        <v>125</v>
      </c>
      <c r="BK127" s="148">
        <f t="shared" si="9"/>
        <v>0</v>
      </c>
      <c r="BL127" s="13" t="s">
        <v>124</v>
      </c>
      <c r="BM127" s="147" t="s">
        <v>134</v>
      </c>
    </row>
    <row r="128" spans="2:65" s="1" customFormat="1" ht="37.9" customHeight="1">
      <c r="B128" s="28"/>
      <c r="C128" s="135" t="s">
        <v>124</v>
      </c>
      <c r="D128" s="135" t="s">
        <v>120</v>
      </c>
      <c r="E128" s="136" t="s">
        <v>135</v>
      </c>
      <c r="F128" s="137" t="s">
        <v>136</v>
      </c>
      <c r="G128" s="138" t="s">
        <v>129</v>
      </c>
      <c r="H128" s="139">
        <v>46</v>
      </c>
      <c r="I128" s="140"/>
      <c r="J128" s="141">
        <f t="shared" si="0"/>
        <v>0</v>
      </c>
      <c r="K128" s="142"/>
      <c r="L128" s="28"/>
      <c r="M128" s="143" t="s">
        <v>1</v>
      </c>
      <c r="N128" s="144" t="s">
        <v>40</v>
      </c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47" t="s">
        <v>124</v>
      </c>
      <c r="AT128" s="147" t="s">
        <v>120</v>
      </c>
      <c r="AU128" s="147" t="s">
        <v>125</v>
      </c>
      <c r="AY128" s="13" t="s">
        <v>118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3" t="s">
        <v>125</v>
      </c>
      <c r="BK128" s="148">
        <f t="shared" si="9"/>
        <v>0</v>
      </c>
      <c r="BL128" s="13" t="s">
        <v>124</v>
      </c>
      <c r="BM128" s="147" t="s">
        <v>137</v>
      </c>
    </row>
    <row r="129" spans="2:65" s="1" customFormat="1" ht="44.25" customHeight="1">
      <c r="B129" s="28"/>
      <c r="C129" s="135" t="s">
        <v>138</v>
      </c>
      <c r="D129" s="135" t="s">
        <v>120</v>
      </c>
      <c r="E129" s="136" t="s">
        <v>139</v>
      </c>
      <c r="F129" s="137" t="s">
        <v>140</v>
      </c>
      <c r="G129" s="138" t="s">
        <v>129</v>
      </c>
      <c r="H129" s="139">
        <v>782</v>
      </c>
      <c r="I129" s="140"/>
      <c r="J129" s="141">
        <f t="shared" si="0"/>
        <v>0</v>
      </c>
      <c r="K129" s="142"/>
      <c r="L129" s="28"/>
      <c r="M129" s="143" t="s">
        <v>1</v>
      </c>
      <c r="N129" s="144" t="s">
        <v>40</v>
      </c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47" t="s">
        <v>124</v>
      </c>
      <c r="AT129" s="147" t="s">
        <v>120</v>
      </c>
      <c r="AU129" s="147" t="s">
        <v>125</v>
      </c>
      <c r="AY129" s="13" t="s">
        <v>118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3" t="s">
        <v>125</v>
      </c>
      <c r="BK129" s="148">
        <f t="shared" si="9"/>
        <v>0</v>
      </c>
      <c r="BL129" s="13" t="s">
        <v>124</v>
      </c>
      <c r="BM129" s="147" t="s">
        <v>141</v>
      </c>
    </row>
    <row r="130" spans="2:65" s="1" customFormat="1" ht="24.2" customHeight="1">
      <c r="B130" s="28"/>
      <c r="C130" s="135" t="s">
        <v>142</v>
      </c>
      <c r="D130" s="135" t="s">
        <v>120</v>
      </c>
      <c r="E130" s="136" t="s">
        <v>143</v>
      </c>
      <c r="F130" s="137" t="s">
        <v>144</v>
      </c>
      <c r="G130" s="138" t="s">
        <v>129</v>
      </c>
      <c r="H130" s="139">
        <v>46</v>
      </c>
      <c r="I130" s="140"/>
      <c r="J130" s="141">
        <f t="shared" si="0"/>
        <v>0</v>
      </c>
      <c r="K130" s="142"/>
      <c r="L130" s="28"/>
      <c r="M130" s="143" t="s">
        <v>1</v>
      </c>
      <c r="N130" s="144" t="s">
        <v>40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47" t="s">
        <v>124</v>
      </c>
      <c r="AT130" s="147" t="s">
        <v>120</v>
      </c>
      <c r="AU130" s="147" t="s">
        <v>125</v>
      </c>
      <c r="AY130" s="13" t="s">
        <v>118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3" t="s">
        <v>125</v>
      </c>
      <c r="BK130" s="148">
        <f t="shared" si="9"/>
        <v>0</v>
      </c>
      <c r="BL130" s="13" t="s">
        <v>124</v>
      </c>
      <c r="BM130" s="147" t="s">
        <v>145</v>
      </c>
    </row>
    <row r="131" spans="2:65" s="1" customFormat="1" ht="24.2" customHeight="1">
      <c r="B131" s="28"/>
      <c r="C131" s="135" t="s">
        <v>146</v>
      </c>
      <c r="D131" s="135" t="s">
        <v>120</v>
      </c>
      <c r="E131" s="136" t="s">
        <v>147</v>
      </c>
      <c r="F131" s="137" t="s">
        <v>148</v>
      </c>
      <c r="G131" s="138" t="s">
        <v>129</v>
      </c>
      <c r="H131" s="139">
        <v>36.799999999999997</v>
      </c>
      <c r="I131" s="140"/>
      <c r="J131" s="141">
        <f t="shared" si="0"/>
        <v>0</v>
      </c>
      <c r="K131" s="142"/>
      <c r="L131" s="28"/>
      <c r="M131" s="143" t="s">
        <v>1</v>
      </c>
      <c r="N131" s="144" t="s">
        <v>40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47" t="s">
        <v>124</v>
      </c>
      <c r="AT131" s="147" t="s">
        <v>120</v>
      </c>
      <c r="AU131" s="147" t="s">
        <v>125</v>
      </c>
      <c r="AY131" s="13" t="s">
        <v>118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3" t="s">
        <v>125</v>
      </c>
      <c r="BK131" s="148">
        <f t="shared" si="9"/>
        <v>0</v>
      </c>
      <c r="BL131" s="13" t="s">
        <v>124</v>
      </c>
      <c r="BM131" s="147" t="s">
        <v>149</v>
      </c>
    </row>
    <row r="132" spans="2:65" s="1" customFormat="1" ht="16.5" customHeight="1">
      <c r="B132" s="28"/>
      <c r="C132" s="149" t="s">
        <v>150</v>
      </c>
      <c r="D132" s="149" t="s">
        <v>151</v>
      </c>
      <c r="E132" s="150" t="s">
        <v>152</v>
      </c>
      <c r="F132" s="151" t="s">
        <v>153</v>
      </c>
      <c r="G132" s="152" t="s">
        <v>154</v>
      </c>
      <c r="H132" s="153">
        <v>73.599999999999994</v>
      </c>
      <c r="I132" s="154"/>
      <c r="J132" s="155">
        <f t="shared" si="0"/>
        <v>0</v>
      </c>
      <c r="K132" s="156"/>
      <c r="L132" s="157"/>
      <c r="M132" s="158" t="s">
        <v>1</v>
      </c>
      <c r="N132" s="159" t="s">
        <v>40</v>
      </c>
      <c r="P132" s="145">
        <f t="shared" si="1"/>
        <v>0</v>
      </c>
      <c r="Q132" s="145">
        <v>1</v>
      </c>
      <c r="R132" s="145">
        <f t="shared" si="2"/>
        <v>73.599999999999994</v>
      </c>
      <c r="S132" s="145">
        <v>0</v>
      </c>
      <c r="T132" s="146">
        <f t="shared" si="3"/>
        <v>0</v>
      </c>
      <c r="AR132" s="147" t="s">
        <v>150</v>
      </c>
      <c r="AT132" s="147" t="s">
        <v>151</v>
      </c>
      <c r="AU132" s="147" t="s">
        <v>125</v>
      </c>
      <c r="AY132" s="13" t="s">
        <v>118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3" t="s">
        <v>125</v>
      </c>
      <c r="BK132" s="148">
        <f t="shared" si="9"/>
        <v>0</v>
      </c>
      <c r="BL132" s="13" t="s">
        <v>124</v>
      </c>
      <c r="BM132" s="147" t="s">
        <v>155</v>
      </c>
    </row>
    <row r="133" spans="2:65" s="1" customFormat="1" ht="16.5" customHeight="1">
      <c r="B133" s="28"/>
      <c r="C133" s="135" t="s">
        <v>156</v>
      </c>
      <c r="D133" s="135" t="s">
        <v>120</v>
      </c>
      <c r="E133" s="136" t="s">
        <v>157</v>
      </c>
      <c r="F133" s="137" t="s">
        <v>158</v>
      </c>
      <c r="G133" s="138" t="s">
        <v>129</v>
      </c>
      <c r="H133" s="139">
        <v>46</v>
      </c>
      <c r="I133" s="140"/>
      <c r="J133" s="141">
        <f t="shared" si="0"/>
        <v>0</v>
      </c>
      <c r="K133" s="142"/>
      <c r="L133" s="28"/>
      <c r="M133" s="143" t="s">
        <v>1</v>
      </c>
      <c r="N133" s="144" t="s">
        <v>40</v>
      </c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AR133" s="147" t="s">
        <v>124</v>
      </c>
      <c r="AT133" s="147" t="s">
        <v>120</v>
      </c>
      <c r="AU133" s="147" t="s">
        <v>125</v>
      </c>
      <c r="AY133" s="13" t="s">
        <v>118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3" t="s">
        <v>125</v>
      </c>
      <c r="BK133" s="148">
        <f t="shared" si="9"/>
        <v>0</v>
      </c>
      <c r="BL133" s="13" t="s">
        <v>124</v>
      </c>
      <c r="BM133" s="147" t="s">
        <v>159</v>
      </c>
    </row>
    <row r="134" spans="2:65" s="1" customFormat="1" ht="24.2" customHeight="1">
      <c r="B134" s="28"/>
      <c r="C134" s="135" t="s">
        <v>160</v>
      </c>
      <c r="D134" s="135" t="s">
        <v>120</v>
      </c>
      <c r="E134" s="136" t="s">
        <v>161</v>
      </c>
      <c r="F134" s="137" t="s">
        <v>162</v>
      </c>
      <c r="G134" s="138" t="s">
        <v>154</v>
      </c>
      <c r="H134" s="139">
        <v>82.8</v>
      </c>
      <c r="I134" s="140"/>
      <c r="J134" s="141">
        <f t="shared" si="0"/>
        <v>0</v>
      </c>
      <c r="K134" s="142"/>
      <c r="L134" s="28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124</v>
      </c>
      <c r="AT134" s="147" t="s">
        <v>120</v>
      </c>
      <c r="AU134" s="147" t="s">
        <v>125</v>
      </c>
      <c r="AY134" s="13" t="s">
        <v>118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125</v>
      </c>
      <c r="BK134" s="148">
        <f t="shared" si="9"/>
        <v>0</v>
      </c>
      <c r="BL134" s="13" t="s">
        <v>124</v>
      </c>
      <c r="BM134" s="147" t="s">
        <v>163</v>
      </c>
    </row>
    <row r="135" spans="2:65" s="1" customFormat="1" ht="21.75" customHeight="1">
      <c r="B135" s="28"/>
      <c r="C135" s="135" t="s">
        <v>164</v>
      </c>
      <c r="D135" s="135" t="s">
        <v>120</v>
      </c>
      <c r="E135" s="136" t="s">
        <v>165</v>
      </c>
      <c r="F135" s="137" t="s">
        <v>166</v>
      </c>
      <c r="G135" s="138" t="s">
        <v>123</v>
      </c>
      <c r="H135" s="139">
        <v>92</v>
      </c>
      <c r="I135" s="140"/>
      <c r="J135" s="141">
        <f t="shared" si="0"/>
        <v>0</v>
      </c>
      <c r="K135" s="142"/>
      <c r="L135" s="28"/>
      <c r="M135" s="143" t="s">
        <v>1</v>
      </c>
      <c r="N135" s="144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124</v>
      </c>
      <c r="AT135" s="147" t="s">
        <v>120</v>
      </c>
      <c r="AU135" s="147" t="s">
        <v>125</v>
      </c>
      <c r="AY135" s="13" t="s">
        <v>118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125</v>
      </c>
      <c r="BK135" s="148">
        <f t="shared" si="9"/>
        <v>0</v>
      </c>
      <c r="BL135" s="13" t="s">
        <v>124</v>
      </c>
      <c r="BM135" s="147" t="s">
        <v>167</v>
      </c>
    </row>
    <row r="136" spans="2:65" s="11" customFormat="1" ht="22.9" customHeight="1">
      <c r="B136" s="123"/>
      <c r="D136" s="124" t="s">
        <v>73</v>
      </c>
      <c r="E136" s="133" t="s">
        <v>138</v>
      </c>
      <c r="F136" s="133" t="s">
        <v>168</v>
      </c>
      <c r="I136" s="126"/>
      <c r="J136" s="134">
        <f>BK136</f>
        <v>0</v>
      </c>
      <c r="L136" s="123"/>
      <c r="M136" s="128"/>
      <c r="P136" s="129">
        <f>SUM(P137:P139)</f>
        <v>0</v>
      </c>
      <c r="R136" s="129">
        <f>SUM(R137:R139)</f>
        <v>513.75332200000003</v>
      </c>
      <c r="T136" s="130">
        <f>SUM(T137:T139)</f>
        <v>0</v>
      </c>
      <c r="AR136" s="124" t="s">
        <v>82</v>
      </c>
      <c r="AT136" s="131" t="s">
        <v>73</v>
      </c>
      <c r="AU136" s="131" t="s">
        <v>82</v>
      </c>
      <c r="AY136" s="124" t="s">
        <v>118</v>
      </c>
      <c r="BK136" s="132">
        <f>SUM(BK137:BK139)</f>
        <v>0</v>
      </c>
    </row>
    <row r="137" spans="2:65" s="1" customFormat="1" ht="24.2" customHeight="1">
      <c r="B137" s="28"/>
      <c r="C137" s="135" t="s">
        <v>169</v>
      </c>
      <c r="D137" s="135" t="s">
        <v>120</v>
      </c>
      <c r="E137" s="136" t="s">
        <v>170</v>
      </c>
      <c r="F137" s="137" t="s">
        <v>171</v>
      </c>
      <c r="G137" s="138" t="s">
        <v>123</v>
      </c>
      <c r="H137" s="139">
        <v>1455.2</v>
      </c>
      <c r="I137" s="140"/>
      <c r="J137" s="141">
        <f>ROUND(I137*H137,2)</f>
        <v>0</v>
      </c>
      <c r="K137" s="142"/>
      <c r="L137" s="28"/>
      <c r="M137" s="143" t="s">
        <v>1</v>
      </c>
      <c r="N137" s="144" t="s">
        <v>40</v>
      </c>
      <c r="P137" s="145">
        <f>O137*H137</f>
        <v>0</v>
      </c>
      <c r="Q137" s="145">
        <v>0.17726</v>
      </c>
      <c r="R137" s="145">
        <f>Q137*H137</f>
        <v>257.94875200000001</v>
      </c>
      <c r="S137" s="145">
        <v>0</v>
      </c>
      <c r="T137" s="146">
        <f>S137*H137</f>
        <v>0</v>
      </c>
      <c r="AR137" s="147" t="s">
        <v>124</v>
      </c>
      <c r="AT137" s="147" t="s">
        <v>120</v>
      </c>
      <c r="AU137" s="147" t="s">
        <v>125</v>
      </c>
      <c r="AY137" s="13" t="s">
        <v>118</v>
      </c>
      <c r="BE137" s="148">
        <f>IF(N137="základná",J137,0)</f>
        <v>0</v>
      </c>
      <c r="BF137" s="148">
        <f>IF(N137="znížená",J137,0)</f>
        <v>0</v>
      </c>
      <c r="BG137" s="148">
        <f>IF(N137="zákl. prenesená",J137,0)</f>
        <v>0</v>
      </c>
      <c r="BH137" s="148">
        <f>IF(N137="zníž. prenesená",J137,0)</f>
        <v>0</v>
      </c>
      <c r="BI137" s="148">
        <f>IF(N137="nulová",J137,0)</f>
        <v>0</v>
      </c>
      <c r="BJ137" s="13" t="s">
        <v>125</v>
      </c>
      <c r="BK137" s="148">
        <f>ROUND(I137*H137,2)</f>
        <v>0</v>
      </c>
      <c r="BL137" s="13" t="s">
        <v>124</v>
      </c>
      <c r="BM137" s="147" t="s">
        <v>172</v>
      </c>
    </row>
    <row r="138" spans="2:65" s="1" customFormat="1" ht="24.2" customHeight="1">
      <c r="B138" s="28"/>
      <c r="C138" s="135" t="s">
        <v>173</v>
      </c>
      <c r="D138" s="135" t="s">
        <v>120</v>
      </c>
      <c r="E138" s="136" t="s">
        <v>174</v>
      </c>
      <c r="F138" s="137" t="s">
        <v>175</v>
      </c>
      <c r="G138" s="138" t="s">
        <v>154</v>
      </c>
      <c r="H138" s="139">
        <v>34.4</v>
      </c>
      <c r="I138" s="140"/>
      <c r="J138" s="141">
        <f>ROUND(I138*H138,2)</f>
        <v>0</v>
      </c>
      <c r="K138" s="142"/>
      <c r="L138" s="28"/>
      <c r="M138" s="143" t="s">
        <v>1</v>
      </c>
      <c r="N138" s="144" t="s">
        <v>40</v>
      </c>
      <c r="P138" s="145">
        <f>O138*H138</f>
        <v>0</v>
      </c>
      <c r="Q138" s="145">
        <v>1</v>
      </c>
      <c r="R138" s="145">
        <f>Q138*H138</f>
        <v>34.4</v>
      </c>
      <c r="S138" s="145">
        <v>0</v>
      </c>
      <c r="T138" s="146">
        <f>S138*H138</f>
        <v>0</v>
      </c>
      <c r="AR138" s="147" t="s">
        <v>124</v>
      </c>
      <c r="AT138" s="147" t="s">
        <v>120</v>
      </c>
      <c r="AU138" s="147" t="s">
        <v>125</v>
      </c>
      <c r="AY138" s="13" t="s">
        <v>118</v>
      </c>
      <c r="BE138" s="148">
        <f>IF(N138="základná",J138,0)</f>
        <v>0</v>
      </c>
      <c r="BF138" s="148">
        <f>IF(N138="znížená",J138,0)</f>
        <v>0</v>
      </c>
      <c r="BG138" s="148">
        <f>IF(N138="zákl. prenesená",J138,0)</f>
        <v>0</v>
      </c>
      <c r="BH138" s="148">
        <f>IF(N138="zníž. prenesená",J138,0)</f>
        <v>0</v>
      </c>
      <c r="BI138" s="148">
        <f>IF(N138="nulová",J138,0)</f>
        <v>0</v>
      </c>
      <c r="BJ138" s="13" t="s">
        <v>125</v>
      </c>
      <c r="BK138" s="148">
        <f>ROUND(I138*H138,2)</f>
        <v>0</v>
      </c>
      <c r="BL138" s="13" t="s">
        <v>124</v>
      </c>
      <c r="BM138" s="147" t="s">
        <v>176</v>
      </c>
    </row>
    <row r="139" spans="2:65" s="1" customFormat="1" ht="33" customHeight="1">
      <c r="B139" s="28"/>
      <c r="C139" s="135" t="s">
        <v>177</v>
      </c>
      <c r="D139" s="135" t="s">
        <v>120</v>
      </c>
      <c r="E139" s="136" t="s">
        <v>178</v>
      </c>
      <c r="F139" s="137" t="s">
        <v>179</v>
      </c>
      <c r="G139" s="138" t="s">
        <v>123</v>
      </c>
      <c r="H139" s="139">
        <v>1423</v>
      </c>
      <c r="I139" s="140"/>
      <c r="J139" s="141">
        <f>ROUND(I139*H139,2)</f>
        <v>0</v>
      </c>
      <c r="K139" s="142"/>
      <c r="L139" s="28"/>
      <c r="M139" s="143" t="s">
        <v>1</v>
      </c>
      <c r="N139" s="144" t="s">
        <v>40</v>
      </c>
      <c r="P139" s="145">
        <f>O139*H139</f>
        <v>0</v>
      </c>
      <c r="Q139" s="145">
        <v>0.15559000000000001</v>
      </c>
      <c r="R139" s="145">
        <f>Q139*H139</f>
        <v>221.40457000000001</v>
      </c>
      <c r="S139" s="145">
        <v>0</v>
      </c>
      <c r="T139" s="146">
        <f>S139*H139</f>
        <v>0</v>
      </c>
      <c r="AR139" s="147" t="s">
        <v>124</v>
      </c>
      <c r="AT139" s="147" t="s">
        <v>120</v>
      </c>
      <c r="AU139" s="147" t="s">
        <v>125</v>
      </c>
      <c r="AY139" s="13" t="s">
        <v>118</v>
      </c>
      <c r="BE139" s="148">
        <f>IF(N139="základná",J139,0)</f>
        <v>0</v>
      </c>
      <c r="BF139" s="148">
        <f>IF(N139="znížená",J139,0)</f>
        <v>0</v>
      </c>
      <c r="BG139" s="148">
        <f>IF(N139="zákl. prenesená",J139,0)</f>
        <v>0</v>
      </c>
      <c r="BH139" s="148">
        <f>IF(N139="zníž. prenesená",J139,0)</f>
        <v>0</v>
      </c>
      <c r="BI139" s="148">
        <f>IF(N139="nulová",J139,0)</f>
        <v>0</v>
      </c>
      <c r="BJ139" s="13" t="s">
        <v>125</v>
      </c>
      <c r="BK139" s="148">
        <f>ROUND(I139*H139,2)</f>
        <v>0</v>
      </c>
      <c r="BL139" s="13" t="s">
        <v>124</v>
      </c>
      <c r="BM139" s="147" t="s">
        <v>180</v>
      </c>
    </row>
    <row r="140" spans="2:65" s="11" customFormat="1" ht="22.9" customHeight="1">
      <c r="B140" s="123"/>
      <c r="D140" s="124" t="s">
        <v>73</v>
      </c>
      <c r="E140" s="133" t="s">
        <v>150</v>
      </c>
      <c r="F140" s="133" t="s">
        <v>181</v>
      </c>
      <c r="I140" s="126"/>
      <c r="J140" s="134">
        <f>BK140</f>
        <v>0</v>
      </c>
      <c r="L140" s="123"/>
      <c r="M140" s="128"/>
      <c r="P140" s="129">
        <v>0</v>
      </c>
      <c r="R140" s="129">
        <v>0</v>
      </c>
      <c r="T140" s="130">
        <v>0</v>
      </c>
      <c r="AR140" s="124" t="s">
        <v>82</v>
      </c>
      <c r="AT140" s="131" t="s">
        <v>73</v>
      </c>
      <c r="AU140" s="131" t="s">
        <v>82</v>
      </c>
      <c r="AY140" s="124" t="s">
        <v>118</v>
      </c>
      <c r="BK140" s="132">
        <v>0</v>
      </c>
    </row>
    <row r="141" spans="2:65" s="11" customFormat="1" ht="22.9" customHeight="1">
      <c r="B141" s="123"/>
      <c r="D141" s="124" t="s">
        <v>73</v>
      </c>
      <c r="E141" s="133" t="s">
        <v>156</v>
      </c>
      <c r="F141" s="133" t="s">
        <v>182</v>
      </c>
      <c r="I141" s="126"/>
      <c r="J141" s="134">
        <f>BK141</f>
        <v>0</v>
      </c>
      <c r="L141" s="123"/>
      <c r="M141" s="128"/>
      <c r="P141" s="129">
        <f>SUM(P142:P148)</f>
        <v>0</v>
      </c>
      <c r="R141" s="129">
        <f>SUM(R142:R148)</f>
        <v>1.1916188999999999</v>
      </c>
      <c r="T141" s="130">
        <f>SUM(T142:T148)</f>
        <v>0</v>
      </c>
      <c r="AR141" s="124" t="s">
        <v>82</v>
      </c>
      <c r="AT141" s="131" t="s">
        <v>73</v>
      </c>
      <c r="AU141" s="131" t="s">
        <v>82</v>
      </c>
      <c r="AY141" s="124" t="s">
        <v>118</v>
      </c>
      <c r="BK141" s="132">
        <f>SUM(BK142:BK148)</f>
        <v>0</v>
      </c>
    </row>
    <row r="142" spans="2:65" s="1" customFormat="1" ht="33" customHeight="1">
      <c r="B142" s="28"/>
      <c r="C142" s="135" t="s">
        <v>183</v>
      </c>
      <c r="D142" s="135" t="s">
        <v>120</v>
      </c>
      <c r="E142" s="136" t="s">
        <v>184</v>
      </c>
      <c r="F142" s="137" t="s">
        <v>185</v>
      </c>
      <c r="G142" s="138" t="s">
        <v>186</v>
      </c>
      <c r="H142" s="139">
        <v>3</v>
      </c>
      <c r="I142" s="140"/>
      <c r="J142" s="141">
        <f t="shared" ref="J142:J148" si="10">ROUND(I142*H142,2)</f>
        <v>0</v>
      </c>
      <c r="K142" s="142"/>
      <c r="L142" s="28"/>
      <c r="M142" s="143" t="s">
        <v>1</v>
      </c>
      <c r="N142" s="144" t="s">
        <v>40</v>
      </c>
      <c r="P142" s="145">
        <f t="shared" ref="P142:P148" si="11">O142*H142</f>
        <v>0</v>
      </c>
      <c r="Q142" s="145">
        <v>0.15223</v>
      </c>
      <c r="R142" s="145">
        <f t="shared" ref="R142:R148" si="12">Q142*H142</f>
        <v>0.45669000000000004</v>
      </c>
      <c r="S142" s="145">
        <v>0</v>
      </c>
      <c r="T142" s="146">
        <f t="shared" ref="T142:T148" si="13">S142*H142</f>
        <v>0</v>
      </c>
      <c r="AR142" s="147" t="s">
        <v>124</v>
      </c>
      <c r="AT142" s="147" t="s">
        <v>120</v>
      </c>
      <c r="AU142" s="147" t="s">
        <v>125</v>
      </c>
      <c r="AY142" s="13" t="s">
        <v>118</v>
      </c>
      <c r="BE142" s="148">
        <f t="shared" ref="BE142:BE148" si="14">IF(N142="základná",J142,0)</f>
        <v>0</v>
      </c>
      <c r="BF142" s="148">
        <f t="shared" ref="BF142:BF148" si="15">IF(N142="znížená",J142,0)</f>
        <v>0</v>
      </c>
      <c r="BG142" s="148">
        <f t="shared" ref="BG142:BG148" si="16">IF(N142="zákl. prenesená",J142,0)</f>
        <v>0</v>
      </c>
      <c r="BH142" s="148">
        <f t="shared" ref="BH142:BH148" si="17">IF(N142="zníž. prenesená",J142,0)</f>
        <v>0</v>
      </c>
      <c r="BI142" s="148">
        <f t="shared" ref="BI142:BI148" si="18">IF(N142="nulová",J142,0)</f>
        <v>0</v>
      </c>
      <c r="BJ142" s="13" t="s">
        <v>125</v>
      </c>
      <c r="BK142" s="148">
        <f t="shared" ref="BK142:BK148" si="19">ROUND(I142*H142,2)</f>
        <v>0</v>
      </c>
      <c r="BL142" s="13" t="s">
        <v>124</v>
      </c>
      <c r="BM142" s="147" t="s">
        <v>187</v>
      </c>
    </row>
    <row r="143" spans="2:65" s="1" customFormat="1" ht="24.2" customHeight="1">
      <c r="B143" s="28"/>
      <c r="C143" s="149" t="s">
        <v>188</v>
      </c>
      <c r="D143" s="149" t="s">
        <v>151</v>
      </c>
      <c r="E143" s="150" t="s">
        <v>189</v>
      </c>
      <c r="F143" s="151" t="s">
        <v>190</v>
      </c>
      <c r="G143" s="152" t="s">
        <v>191</v>
      </c>
      <c r="H143" s="153">
        <v>3.03</v>
      </c>
      <c r="I143" s="154"/>
      <c r="J143" s="155">
        <f t="shared" si="10"/>
        <v>0</v>
      </c>
      <c r="K143" s="156"/>
      <c r="L143" s="157"/>
      <c r="M143" s="158" t="s">
        <v>1</v>
      </c>
      <c r="N143" s="159" t="s">
        <v>40</v>
      </c>
      <c r="P143" s="145">
        <f t="shared" si="11"/>
        <v>0</v>
      </c>
      <c r="Q143" s="145">
        <v>0.09</v>
      </c>
      <c r="R143" s="145">
        <f t="shared" si="12"/>
        <v>0.2727</v>
      </c>
      <c r="S143" s="145">
        <v>0</v>
      </c>
      <c r="T143" s="146">
        <f t="shared" si="13"/>
        <v>0</v>
      </c>
      <c r="AR143" s="147" t="s">
        <v>150</v>
      </c>
      <c r="AT143" s="147" t="s">
        <v>151</v>
      </c>
      <c r="AU143" s="147" t="s">
        <v>125</v>
      </c>
      <c r="AY143" s="13" t="s">
        <v>118</v>
      </c>
      <c r="BE143" s="148">
        <f t="shared" si="14"/>
        <v>0</v>
      </c>
      <c r="BF143" s="148">
        <f t="shared" si="15"/>
        <v>0</v>
      </c>
      <c r="BG143" s="148">
        <f t="shared" si="16"/>
        <v>0</v>
      </c>
      <c r="BH143" s="148">
        <f t="shared" si="17"/>
        <v>0</v>
      </c>
      <c r="BI143" s="148">
        <f t="shared" si="18"/>
        <v>0</v>
      </c>
      <c r="BJ143" s="13" t="s">
        <v>125</v>
      </c>
      <c r="BK143" s="148">
        <f t="shared" si="19"/>
        <v>0</v>
      </c>
      <c r="BL143" s="13" t="s">
        <v>124</v>
      </c>
      <c r="BM143" s="147" t="s">
        <v>192</v>
      </c>
    </row>
    <row r="144" spans="2:65" s="1" customFormat="1" ht="33" customHeight="1">
      <c r="B144" s="28"/>
      <c r="C144" s="135" t="s">
        <v>193</v>
      </c>
      <c r="D144" s="135" t="s">
        <v>120</v>
      </c>
      <c r="E144" s="136" t="s">
        <v>194</v>
      </c>
      <c r="F144" s="137" t="s">
        <v>195</v>
      </c>
      <c r="G144" s="138" t="s">
        <v>129</v>
      </c>
      <c r="H144" s="139">
        <v>0.21</v>
      </c>
      <c r="I144" s="140"/>
      <c r="J144" s="141">
        <f t="shared" si="10"/>
        <v>0</v>
      </c>
      <c r="K144" s="142"/>
      <c r="L144" s="28"/>
      <c r="M144" s="143" t="s">
        <v>1</v>
      </c>
      <c r="N144" s="144" t="s">
        <v>40</v>
      </c>
      <c r="P144" s="145">
        <f t="shared" si="11"/>
        <v>0</v>
      </c>
      <c r="Q144" s="145">
        <v>2.2010900000000002</v>
      </c>
      <c r="R144" s="145">
        <f t="shared" si="12"/>
        <v>0.46222890000000005</v>
      </c>
      <c r="S144" s="145">
        <v>0</v>
      </c>
      <c r="T144" s="146">
        <f t="shared" si="13"/>
        <v>0</v>
      </c>
      <c r="AR144" s="147" t="s">
        <v>124</v>
      </c>
      <c r="AT144" s="147" t="s">
        <v>120</v>
      </c>
      <c r="AU144" s="147" t="s">
        <v>125</v>
      </c>
      <c r="AY144" s="13" t="s">
        <v>118</v>
      </c>
      <c r="BE144" s="148">
        <f t="shared" si="14"/>
        <v>0</v>
      </c>
      <c r="BF144" s="148">
        <f t="shared" si="15"/>
        <v>0</v>
      </c>
      <c r="BG144" s="148">
        <f t="shared" si="16"/>
        <v>0</v>
      </c>
      <c r="BH144" s="148">
        <f t="shared" si="17"/>
        <v>0</v>
      </c>
      <c r="BI144" s="148">
        <f t="shared" si="18"/>
        <v>0</v>
      </c>
      <c r="BJ144" s="13" t="s">
        <v>125</v>
      </c>
      <c r="BK144" s="148">
        <f t="shared" si="19"/>
        <v>0</v>
      </c>
      <c r="BL144" s="13" t="s">
        <v>124</v>
      </c>
      <c r="BM144" s="147" t="s">
        <v>196</v>
      </c>
    </row>
    <row r="145" spans="2:65" s="1" customFormat="1" ht="21.75" customHeight="1">
      <c r="B145" s="28"/>
      <c r="C145" s="135" t="s">
        <v>197</v>
      </c>
      <c r="D145" s="135" t="s">
        <v>120</v>
      </c>
      <c r="E145" s="136" t="s">
        <v>198</v>
      </c>
      <c r="F145" s="137" t="s">
        <v>199</v>
      </c>
      <c r="G145" s="138" t="s">
        <v>154</v>
      </c>
      <c r="H145" s="139">
        <v>1.103</v>
      </c>
      <c r="I145" s="140"/>
      <c r="J145" s="141">
        <f t="shared" si="10"/>
        <v>0</v>
      </c>
      <c r="K145" s="142"/>
      <c r="L145" s="28"/>
      <c r="M145" s="143" t="s">
        <v>1</v>
      </c>
      <c r="N145" s="144" t="s">
        <v>40</v>
      </c>
      <c r="P145" s="145">
        <f t="shared" si="11"/>
        <v>0</v>
      </c>
      <c r="Q145" s="145">
        <v>0</v>
      </c>
      <c r="R145" s="145">
        <f t="shared" si="12"/>
        <v>0</v>
      </c>
      <c r="S145" s="145">
        <v>0</v>
      </c>
      <c r="T145" s="146">
        <f t="shared" si="13"/>
        <v>0</v>
      </c>
      <c r="AR145" s="147" t="s">
        <v>124</v>
      </c>
      <c r="AT145" s="147" t="s">
        <v>120</v>
      </c>
      <c r="AU145" s="147" t="s">
        <v>125</v>
      </c>
      <c r="AY145" s="13" t="s">
        <v>118</v>
      </c>
      <c r="BE145" s="148">
        <f t="shared" si="14"/>
        <v>0</v>
      </c>
      <c r="BF145" s="148">
        <f t="shared" si="15"/>
        <v>0</v>
      </c>
      <c r="BG145" s="148">
        <f t="shared" si="16"/>
        <v>0</v>
      </c>
      <c r="BH145" s="148">
        <f t="shared" si="17"/>
        <v>0</v>
      </c>
      <c r="BI145" s="148">
        <f t="shared" si="18"/>
        <v>0</v>
      </c>
      <c r="BJ145" s="13" t="s">
        <v>125</v>
      </c>
      <c r="BK145" s="148">
        <f t="shared" si="19"/>
        <v>0</v>
      </c>
      <c r="BL145" s="13" t="s">
        <v>124</v>
      </c>
      <c r="BM145" s="147" t="s">
        <v>200</v>
      </c>
    </row>
    <row r="146" spans="2:65" s="1" customFormat="1" ht="24.2" customHeight="1">
      <c r="B146" s="28"/>
      <c r="C146" s="135" t="s">
        <v>201</v>
      </c>
      <c r="D146" s="135" t="s">
        <v>120</v>
      </c>
      <c r="E146" s="136" t="s">
        <v>202</v>
      </c>
      <c r="F146" s="137" t="s">
        <v>203</v>
      </c>
      <c r="G146" s="138" t="s">
        <v>154</v>
      </c>
      <c r="H146" s="139">
        <v>22.06</v>
      </c>
      <c r="I146" s="140"/>
      <c r="J146" s="141">
        <f t="shared" si="10"/>
        <v>0</v>
      </c>
      <c r="K146" s="142"/>
      <c r="L146" s="28"/>
      <c r="M146" s="143" t="s">
        <v>1</v>
      </c>
      <c r="N146" s="144" t="s">
        <v>40</v>
      </c>
      <c r="P146" s="145">
        <f t="shared" si="11"/>
        <v>0</v>
      </c>
      <c r="Q146" s="145">
        <v>0</v>
      </c>
      <c r="R146" s="145">
        <f t="shared" si="12"/>
        <v>0</v>
      </c>
      <c r="S146" s="145">
        <v>0</v>
      </c>
      <c r="T146" s="146">
        <f t="shared" si="13"/>
        <v>0</v>
      </c>
      <c r="AR146" s="147" t="s">
        <v>124</v>
      </c>
      <c r="AT146" s="147" t="s">
        <v>120</v>
      </c>
      <c r="AU146" s="147" t="s">
        <v>125</v>
      </c>
      <c r="AY146" s="13" t="s">
        <v>118</v>
      </c>
      <c r="BE146" s="148">
        <f t="shared" si="14"/>
        <v>0</v>
      </c>
      <c r="BF146" s="148">
        <f t="shared" si="15"/>
        <v>0</v>
      </c>
      <c r="BG146" s="148">
        <f t="shared" si="16"/>
        <v>0</v>
      </c>
      <c r="BH146" s="148">
        <f t="shared" si="17"/>
        <v>0</v>
      </c>
      <c r="BI146" s="148">
        <f t="shared" si="18"/>
        <v>0</v>
      </c>
      <c r="BJ146" s="13" t="s">
        <v>125</v>
      </c>
      <c r="BK146" s="148">
        <f t="shared" si="19"/>
        <v>0</v>
      </c>
      <c r="BL146" s="13" t="s">
        <v>124</v>
      </c>
      <c r="BM146" s="147" t="s">
        <v>204</v>
      </c>
    </row>
    <row r="147" spans="2:65" s="1" customFormat="1" ht="24.2" customHeight="1">
      <c r="B147" s="28"/>
      <c r="C147" s="135" t="s">
        <v>7</v>
      </c>
      <c r="D147" s="135" t="s">
        <v>120</v>
      </c>
      <c r="E147" s="136" t="s">
        <v>205</v>
      </c>
      <c r="F147" s="137" t="s">
        <v>206</v>
      </c>
      <c r="G147" s="138" t="s">
        <v>154</v>
      </c>
      <c r="H147" s="139">
        <v>1.103</v>
      </c>
      <c r="I147" s="140"/>
      <c r="J147" s="141">
        <f t="shared" si="10"/>
        <v>0</v>
      </c>
      <c r="K147" s="142"/>
      <c r="L147" s="28"/>
      <c r="M147" s="143" t="s">
        <v>1</v>
      </c>
      <c r="N147" s="144" t="s">
        <v>40</v>
      </c>
      <c r="P147" s="145">
        <f t="shared" si="11"/>
        <v>0</v>
      </c>
      <c r="Q147" s="145">
        <v>0</v>
      </c>
      <c r="R147" s="145">
        <f t="shared" si="12"/>
        <v>0</v>
      </c>
      <c r="S147" s="145">
        <v>0</v>
      </c>
      <c r="T147" s="146">
        <f t="shared" si="13"/>
        <v>0</v>
      </c>
      <c r="AR147" s="147" t="s">
        <v>124</v>
      </c>
      <c r="AT147" s="147" t="s">
        <v>120</v>
      </c>
      <c r="AU147" s="147" t="s">
        <v>125</v>
      </c>
      <c r="AY147" s="13" t="s">
        <v>118</v>
      </c>
      <c r="BE147" s="148">
        <f t="shared" si="14"/>
        <v>0</v>
      </c>
      <c r="BF147" s="148">
        <f t="shared" si="15"/>
        <v>0</v>
      </c>
      <c r="BG147" s="148">
        <f t="shared" si="16"/>
        <v>0</v>
      </c>
      <c r="BH147" s="148">
        <f t="shared" si="17"/>
        <v>0</v>
      </c>
      <c r="BI147" s="148">
        <f t="shared" si="18"/>
        <v>0</v>
      </c>
      <c r="BJ147" s="13" t="s">
        <v>125</v>
      </c>
      <c r="BK147" s="148">
        <f t="shared" si="19"/>
        <v>0</v>
      </c>
      <c r="BL147" s="13" t="s">
        <v>124</v>
      </c>
      <c r="BM147" s="147" t="s">
        <v>207</v>
      </c>
    </row>
    <row r="148" spans="2:65" s="1" customFormat="1" ht="24.2" customHeight="1">
      <c r="B148" s="28"/>
      <c r="C148" s="135" t="s">
        <v>208</v>
      </c>
      <c r="D148" s="135" t="s">
        <v>120</v>
      </c>
      <c r="E148" s="136" t="s">
        <v>209</v>
      </c>
      <c r="F148" s="137" t="s">
        <v>210</v>
      </c>
      <c r="G148" s="138" t="s">
        <v>154</v>
      </c>
      <c r="H148" s="139">
        <v>1.103</v>
      </c>
      <c r="I148" s="140"/>
      <c r="J148" s="141">
        <f t="shared" si="10"/>
        <v>0</v>
      </c>
      <c r="K148" s="142"/>
      <c r="L148" s="28"/>
      <c r="M148" s="143" t="s">
        <v>1</v>
      </c>
      <c r="N148" s="144" t="s">
        <v>40</v>
      </c>
      <c r="P148" s="145">
        <f t="shared" si="11"/>
        <v>0</v>
      </c>
      <c r="Q148" s="145">
        <v>0</v>
      </c>
      <c r="R148" s="145">
        <f t="shared" si="12"/>
        <v>0</v>
      </c>
      <c r="S148" s="145">
        <v>0</v>
      </c>
      <c r="T148" s="146">
        <f t="shared" si="13"/>
        <v>0</v>
      </c>
      <c r="AR148" s="147" t="s">
        <v>124</v>
      </c>
      <c r="AT148" s="147" t="s">
        <v>120</v>
      </c>
      <c r="AU148" s="147" t="s">
        <v>125</v>
      </c>
      <c r="AY148" s="13" t="s">
        <v>118</v>
      </c>
      <c r="BE148" s="148">
        <f t="shared" si="14"/>
        <v>0</v>
      </c>
      <c r="BF148" s="148">
        <f t="shared" si="15"/>
        <v>0</v>
      </c>
      <c r="BG148" s="148">
        <f t="shared" si="16"/>
        <v>0</v>
      </c>
      <c r="BH148" s="148">
        <f t="shared" si="17"/>
        <v>0</v>
      </c>
      <c r="BI148" s="148">
        <f t="shared" si="18"/>
        <v>0</v>
      </c>
      <c r="BJ148" s="13" t="s">
        <v>125</v>
      </c>
      <c r="BK148" s="148">
        <f t="shared" si="19"/>
        <v>0</v>
      </c>
      <c r="BL148" s="13" t="s">
        <v>124</v>
      </c>
      <c r="BM148" s="147" t="s">
        <v>211</v>
      </c>
    </row>
    <row r="149" spans="2:65" s="11" customFormat="1" ht="22.9" customHeight="1">
      <c r="B149" s="123"/>
      <c r="D149" s="124" t="s">
        <v>73</v>
      </c>
      <c r="E149" s="133" t="s">
        <v>212</v>
      </c>
      <c r="F149" s="133" t="s">
        <v>213</v>
      </c>
      <c r="I149" s="126"/>
      <c r="J149" s="134">
        <f>BK149</f>
        <v>0</v>
      </c>
      <c r="L149" s="123"/>
      <c r="M149" s="128"/>
      <c r="P149" s="129">
        <f>P150</f>
        <v>0</v>
      </c>
      <c r="R149" s="129">
        <f>R150</f>
        <v>0</v>
      </c>
      <c r="T149" s="130">
        <f>T150</f>
        <v>0</v>
      </c>
      <c r="AR149" s="124" t="s">
        <v>82</v>
      </c>
      <c r="AT149" s="131" t="s">
        <v>73</v>
      </c>
      <c r="AU149" s="131" t="s">
        <v>82</v>
      </c>
      <c r="AY149" s="124" t="s">
        <v>118</v>
      </c>
      <c r="BK149" s="132">
        <f>BK150</f>
        <v>0</v>
      </c>
    </row>
    <row r="150" spans="2:65" s="1" customFormat="1" ht="33" customHeight="1">
      <c r="B150" s="28"/>
      <c r="C150" s="135" t="s">
        <v>214</v>
      </c>
      <c r="D150" s="135" t="s">
        <v>120</v>
      </c>
      <c r="E150" s="136" t="s">
        <v>215</v>
      </c>
      <c r="F150" s="137" t="s">
        <v>216</v>
      </c>
      <c r="G150" s="138" t="s">
        <v>154</v>
      </c>
      <c r="H150" s="139">
        <v>588.54499999999996</v>
      </c>
      <c r="I150" s="140"/>
      <c r="J150" s="141">
        <f>ROUND(I150*H150,2)</f>
        <v>0</v>
      </c>
      <c r="K150" s="142"/>
      <c r="L150" s="28"/>
      <c r="M150" s="160" t="s">
        <v>1</v>
      </c>
      <c r="N150" s="161" t="s">
        <v>40</v>
      </c>
      <c r="O150" s="162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AR150" s="147" t="s">
        <v>124</v>
      </c>
      <c r="AT150" s="147" t="s">
        <v>120</v>
      </c>
      <c r="AU150" s="147" t="s">
        <v>125</v>
      </c>
      <c r="AY150" s="13" t="s">
        <v>118</v>
      </c>
      <c r="BE150" s="148">
        <f>IF(N150="základná",J150,0)</f>
        <v>0</v>
      </c>
      <c r="BF150" s="148">
        <f>IF(N150="znížená",J150,0)</f>
        <v>0</v>
      </c>
      <c r="BG150" s="148">
        <f>IF(N150="zákl. prenesená",J150,0)</f>
        <v>0</v>
      </c>
      <c r="BH150" s="148">
        <f>IF(N150="zníž. prenesená",J150,0)</f>
        <v>0</v>
      </c>
      <c r="BI150" s="148">
        <f>IF(N150="nulová",J150,0)</f>
        <v>0</v>
      </c>
      <c r="BJ150" s="13" t="s">
        <v>125</v>
      </c>
      <c r="BK150" s="148">
        <f>ROUND(I150*H150,2)</f>
        <v>0</v>
      </c>
      <c r="BL150" s="13" t="s">
        <v>124</v>
      </c>
      <c r="BM150" s="147" t="s">
        <v>217</v>
      </c>
    </row>
    <row r="151" spans="2:65" s="1" customFormat="1" ht="6.95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28"/>
    </row>
  </sheetData>
  <sheetProtection algorithmName="SHA-512" hashValue="K9rgmIsSBRk/s56SFAJeSsEFnSc9l+4QCjKTVDyyIl7LveFmNDjGXFg5BXZKVteO95YlC9I6gjfqXJyayeBLpg==" saltValue="YmTNKBs7EjBdrvsymvMfptZixKUiRQHK7cinrhpcGkvs8KB92fpl+UhtTPytg/OmExw5KLNK0SFo1gI8YosZtA==" spinCount="100000" sheet="1" objects="1" scenarios="1" formatColumns="0" formatRows="0" autoFilter="0"/>
  <autoFilter ref="C121:K150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90</v>
      </c>
      <c r="L4" s="16"/>
      <c r="M4" s="87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7" t="str">
        <f>'Rekapitulácia stavby'!K6</f>
        <v>Miestne komunikácie v obci Kotešová</v>
      </c>
      <c r="F7" s="208"/>
      <c r="G7" s="208"/>
      <c r="H7" s="208"/>
      <c r="L7" s="16"/>
    </row>
    <row r="8" spans="2:46" s="1" customFormat="1" ht="12" customHeight="1">
      <c r="B8" s="28"/>
      <c r="D8" s="23" t="s">
        <v>91</v>
      </c>
      <c r="L8" s="28"/>
    </row>
    <row r="9" spans="2:46" s="1" customFormat="1" ht="16.5" customHeight="1">
      <c r="B9" s="28"/>
      <c r="E9" s="176" t="s">
        <v>218</v>
      </c>
      <c r="F9" s="206"/>
      <c r="G9" s="206"/>
      <c r="H9" s="20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22. 2. 2023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09" t="str">
        <f>'Rekapitulácia stavby'!E14</f>
        <v>Vyplň údaj</v>
      </c>
      <c r="F18" s="198"/>
      <c r="G18" s="198"/>
      <c r="H18" s="198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26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2" t="s">
        <v>1</v>
      </c>
      <c r="F27" s="202"/>
      <c r="G27" s="202"/>
      <c r="H27" s="202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ROUND((SUM(BE122:BE150)),  2)</f>
        <v>0</v>
      </c>
      <c r="G33" s="91"/>
      <c r="H33" s="91"/>
      <c r="I33" s="92">
        <v>0.2</v>
      </c>
      <c r="J33" s="90">
        <f>ROUND(((SUM(BE122:BE150))*I33),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ROUND((SUM(BF122:BF150)),  2)</f>
        <v>0</v>
      </c>
      <c r="G34" s="91"/>
      <c r="H34" s="91"/>
      <c r="I34" s="92">
        <v>0.2</v>
      </c>
      <c r="J34" s="90">
        <f>ROUND(((SUM(BF122:BF150))*I34),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ROUND((SUM(BG122:BG150)),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ROUND((SUM(BH122:BH150)),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ROUND((SUM(BI122:BI150)),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93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07" t="str">
        <f>E7</f>
        <v>Miestne komunikácie v obci Kotešová</v>
      </c>
      <c r="F85" s="208"/>
      <c r="G85" s="208"/>
      <c r="H85" s="208"/>
      <c r="L85" s="28"/>
    </row>
    <row r="86" spans="2:47" s="1" customFormat="1" ht="12" customHeight="1">
      <c r="B86" s="28"/>
      <c r="C86" s="23" t="s">
        <v>91</v>
      </c>
      <c r="L86" s="28"/>
    </row>
    <row r="87" spans="2:47" s="1" customFormat="1" ht="16.5" customHeight="1">
      <c r="B87" s="28"/>
      <c r="E87" s="176" t="str">
        <f>E9</f>
        <v>02 - Miestna komunikácia Záhumnie</v>
      </c>
      <c r="F87" s="206"/>
      <c r="G87" s="206"/>
      <c r="H87" s="20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22. 2. 2023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Obec Kotešová</v>
      </c>
      <c r="I91" s="23" t="s">
        <v>29</v>
      </c>
      <c r="J91" s="26" t="str">
        <f>E21</f>
        <v xml:space="preserve"> </v>
      </c>
      <c r="L91" s="28"/>
    </row>
    <row r="92" spans="2:47" s="1" customFormat="1" ht="25.7" customHeight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>Ing. Martin Pitoňák, PhD.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94</v>
      </c>
      <c r="D94" s="95"/>
      <c r="E94" s="95"/>
      <c r="F94" s="95"/>
      <c r="G94" s="95"/>
      <c r="H94" s="95"/>
      <c r="I94" s="95"/>
      <c r="J94" s="104" t="s">
        <v>95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96</v>
      </c>
      <c r="J96" s="65">
        <f>J122</f>
        <v>0</v>
      </c>
      <c r="L96" s="28"/>
      <c r="AU96" s="13" t="s">
        <v>97</v>
      </c>
    </row>
    <row r="97" spans="2:12" s="8" customFormat="1" ht="24.95" customHeight="1">
      <c r="B97" s="106"/>
      <c r="D97" s="107" t="s">
        <v>98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2" s="9" customFormat="1" ht="19.899999999999999" customHeight="1">
      <c r="B98" s="110"/>
      <c r="D98" s="111" t="s">
        <v>99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2" s="9" customFormat="1" ht="19.899999999999999" customHeight="1">
      <c r="B99" s="110"/>
      <c r="D99" s="111" t="s">
        <v>100</v>
      </c>
      <c r="E99" s="112"/>
      <c r="F99" s="112"/>
      <c r="G99" s="112"/>
      <c r="H99" s="112"/>
      <c r="I99" s="112"/>
      <c r="J99" s="113">
        <f>J136</f>
        <v>0</v>
      </c>
      <c r="L99" s="110"/>
    </row>
    <row r="100" spans="2:12" s="9" customFormat="1" ht="19.899999999999999" customHeight="1">
      <c r="B100" s="110"/>
      <c r="D100" s="111" t="s">
        <v>101</v>
      </c>
      <c r="E100" s="112"/>
      <c r="F100" s="112"/>
      <c r="G100" s="112"/>
      <c r="H100" s="112"/>
      <c r="I100" s="112"/>
      <c r="J100" s="113">
        <f>J141</f>
        <v>0</v>
      </c>
      <c r="L100" s="110"/>
    </row>
    <row r="101" spans="2:12" s="9" customFormat="1" ht="19.899999999999999" customHeight="1">
      <c r="B101" s="110"/>
      <c r="D101" s="111" t="s">
        <v>102</v>
      </c>
      <c r="E101" s="112"/>
      <c r="F101" s="112"/>
      <c r="G101" s="112"/>
      <c r="H101" s="112"/>
      <c r="I101" s="112"/>
      <c r="J101" s="113">
        <f>J143</f>
        <v>0</v>
      </c>
      <c r="L101" s="110"/>
    </row>
    <row r="102" spans="2:12" s="9" customFormat="1" ht="19.899999999999999" customHeight="1">
      <c r="B102" s="110"/>
      <c r="D102" s="111" t="s">
        <v>103</v>
      </c>
      <c r="E102" s="112"/>
      <c r="F102" s="112"/>
      <c r="G102" s="112"/>
      <c r="H102" s="112"/>
      <c r="I102" s="112"/>
      <c r="J102" s="113">
        <f>J149</f>
        <v>0</v>
      </c>
      <c r="L102" s="110"/>
    </row>
    <row r="103" spans="2:12" s="1" customFormat="1" ht="21.75" customHeight="1">
      <c r="B103" s="28"/>
      <c r="L103" s="28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5" customHeight="1">
      <c r="B109" s="28"/>
      <c r="C109" s="17" t="s">
        <v>104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3" t="s">
        <v>15</v>
      </c>
      <c r="L111" s="28"/>
    </row>
    <row r="112" spans="2:12" s="1" customFormat="1" ht="16.5" customHeight="1">
      <c r="B112" s="28"/>
      <c r="E112" s="207" t="str">
        <f>E7</f>
        <v>Miestne komunikácie v obci Kotešová</v>
      </c>
      <c r="F112" s="208"/>
      <c r="G112" s="208"/>
      <c r="H112" s="208"/>
      <c r="L112" s="28"/>
    </row>
    <row r="113" spans="2:65" s="1" customFormat="1" ht="12" customHeight="1">
      <c r="B113" s="28"/>
      <c r="C113" s="23" t="s">
        <v>91</v>
      </c>
      <c r="L113" s="28"/>
    </row>
    <row r="114" spans="2:65" s="1" customFormat="1" ht="16.5" customHeight="1">
      <c r="B114" s="28"/>
      <c r="E114" s="176" t="str">
        <f>E9</f>
        <v>02 - Miestna komunikácia Záhumnie</v>
      </c>
      <c r="F114" s="206"/>
      <c r="G114" s="206"/>
      <c r="H114" s="206"/>
      <c r="L114" s="28"/>
    </row>
    <row r="115" spans="2:65" s="1" customFormat="1" ht="6.95" customHeight="1">
      <c r="B115" s="28"/>
      <c r="L115" s="28"/>
    </row>
    <row r="116" spans="2:65" s="1" customFormat="1" ht="12" customHeight="1">
      <c r="B116" s="28"/>
      <c r="C116" s="23" t="s">
        <v>19</v>
      </c>
      <c r="F116" s="21" t="str">
        <f>F12</f>
        <v xml:space="preserve"> </v>
      </c>
      <c r="I116" s="23" t="s">
        <v>21</v>
      </c>
      <c r="J116" s="51" t="str">
        <f>IF(J12="","",J12)</f>
        <v>22. 2. 2023</v>
      </c>
      <c r="L116" s="28"/>
    </row>
    <row r="117" spans="2:65" s="1" customFormat="1" ht="6.95" customHeight="1">
      <c r="B117" s="28"/>
      <c r="L117" s="28"/>
    </row>
    <row r="118" spans="2:65" s="1" customFormat="1" ht="15.2" customHeight="1">
      <c r="B118" s="28"/>
      <c r="C118" s="23" t="s">
        <v>23</v>
      </c>
      <c r="F118" s="21" t="str">
        <f>E15</f>
        <v>Obec Kotešová</v>
      </c>
      <c r="I118" s="23" t="s">
        <v>29</v>
      </c>
      <c r="J118" s="26" t="str">
        <f>E21</f>
        <v xml:space="preserve"> </v>
      </c>
      <c r="L118" s="28"/>
    </row>
    <row r="119" spans="2:65" s="1" customFormat="1" ht="25.7" customHeight="1">
      <c r="B119" s="28"/>
      <c r="C119" s="23" t="s">
        <v>27</v>
      </c>
      <c r="F119" s="21" t="str">
        <f>IF(E18="","",E18)</f>
        <v>Vyplň údaj</v>
      </c>
      <c r="I119" s="23" t="s">
        <v>31</v>
      </c>
      <c r="J119" s="26" t="str">
        <f>E24</f>
        <v>Ing. Martin Pitoňák, PhD.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4"/>
      <c r="C121" s="115" t="s">
        <v>105</v>
      </c>
      <c r="D121" s="116" t="s">
        <v>59</v>
      </c>
      <c r="E121" s="116" t="s">
        <v>55</v>
      </c>
      <c r="F121" s="116" t="s">
        <v>56</v>
      </c>
      <c r="G121" s="116" t="s">
        <v>106</v>
      </c>
      <c r="H121" s="116" t="s">
        <v>107</v>
      </c>
      <c r="I121" s="116" t="s">
        <v>108</v>
      </c>
      <c r="J121" s="117" t="s">
        <v>95</v>
      </c>
      <c r="K121" s="118" t="s">
        <v>109</v>
      </c>
      <c r="L121" s="114"/>
      <c r="M121" s="58" t="s">
        <v>1</v>
      </c>
      <c r="N121" s="59" t="s">
        <v>38</v>
      </c>
      <c r="O121" s="59" t="s">
        <v>110</v>
      </c>
      <c r="P121" s="59" t="s">
        <v>111</v>
      </c>
      <c r="Q121" s="59" t="s">
        <v>112</v>
      </c>
      <c r="R121" s="59" t="s">
        <v>113</v>
      </c>
      <c r="S121" s="59" t="s">
        <v>114</v>
      </c>
      <c r="T121" s="60" t="s">
        <v>115</v>
      </c>
    </row>
    <row r="122" spans="2:65" s="1" customFormat="1" ht="22.9" customHeight="1">
      <c r="B122" s="28"/>
      <c r="C122" s="63" t="s">
        <v>96</v>
      </c>
      <c r="J122" s="119">
        <f>BK122</f>
        <v>0</v>
      </c>
      <c r="L122" s="28"/>
      <c r="M122" s="61"/>
      <c r="N122" s="52"/>
      <c r="O122" s="52"/>
      <c r="P122" s="120">
        <f>P123</f>
        <v>0</v>
      </c>
      <c r="Q122" s="52"/>
      <c r="R122" s="120">
        <f>R123</f>
        <v>126.553326</v>
      </c>
      <c r="S122" s="52"/>
      <c r="T122" s="121">
        <f>T123</f>
        <v>6.5</v>
      </c>
      <c r="AT122" s="13" t="s">
        <v>73</v>
      </c>
      <c r="AU122" s="13" t="s">
        <v>97</v>
      </c>
      <c r="BK122" s="122">
        <f>BK123</f>
        <v>0</v>
      </c>
    </row>
    <row r="123" spans="2:65" s="11" customFormat="1" ht="25.9" customHeight="1">
      <c r="B123" s="123"/>
      <c r="D123" s="124" t="s">
        <v>73</v>
      </c>
      <c r="E123" s="125" t="s">
        <v>116</v>
      </c>
      <c r="F123" s="125" t="s">
        <v>117</v>
      </c>
      <c r="I123" s="126"/>
      <c r="J123" s="127">
        <f>BK123</f>
        <v>0</v>
      </c>
      <c r="L123" s="123"/>
      <c r="M123" s="128"/>
      <c r="P123" s="129">
        <f>P124+P136+P141+P143+P149</f>
        <v>0</v>
      </c>
      <c r="R123" s="129">
        <f>R124+R136+R141+R143+R149</f>
        <v>126.553326</v>
      </c>
      <c r="T123" s="130">
        <f>T124+T136+T141+T143+T149</f>
        <v>6.5</v>
      </c>
      <c r="AR123" s="124" t="s">
        <v>82</v>
      </c>
      <c r="AT123" s="131" t="s">
        <v>73</v>
      </c>
      <c r="AU123" s="131" t="s">
        <v>74</v>
      </c>
      <c r="AY123" s="124" t="s">
        <v>118</v>
      </c>
      <c r="BK123" s="132">
        <f>BK124+BK136+BK141+BK143+BK149</f>
        <v>0</v>
      </c>
    </row>
    <row r="124" spans="2:65" s="11" customFormat="1" ht="22.9" customHeight="1">
      <c r="B124" s="123"/>
      <c r="D124" s="124" t="s">
        <v>73</v>
      </c>
      <c r="E124" s="133" t="s">
        <v>82</v>
      </c>
      <c r="F124" s="133" t="s">
        <v>119</v>
      </c>
      <c r="I124" s="126"/>
      <c r="J124" s="134">
        <f>BK124</f>
        <v>0</v>
      </c>
      <c r="L124" s="123"/>
      <c r="M124" s="128"/>
      <c r="P124" s="129">
        <f>SUM(P125:P135)</f>
        <v>0</v>
      </c>
      <c r="R124" s="129">
        <f>SUM(R125:R135)</f>
        <v>30.8</v>
      </c>
      <c r="T124" s="130">
        <f>SUM(T125:T135)</f>
        <v>6.5</v>
      </c>
      <c r="AR124" s="124" t="s">
        <v>82</v>
      </c>
      <c r="AT124" s="131" t="s">
        <v>73</v>
      </c>
      <c r="AU124" s="131" t="s">
        <v>82</v>
      </c>
      <c r="AY124" s="124" t="s">
        <v>118</v>
      </c>
      <c r="BK124" s="132">
        <f>SUM(BK125:BK135)</f>
        <v>0</v>
      </c>
    </row>
    <row r="125" spans="2:65" s="1" customFormat="1" ht="24.2" customHeight="1">
      <c r="B125" s="28"/>
      <c r="C125" s="135" t="s">
        <v>82</v>
      </c>
      <c r="D125" s="135" t="s">
        <v>120</v>
      </c>
      <c r="E125" s="136" t="s">
        <v>219</v>
      </c>
      <c r="F125" s="137" t="s">
        <v>220</v>
      </c>
      <c r="G125" s="138" t="s">
        <v>123</v>
      </c>
      <c r="H125" s="139">
        <v>26</v>
      </c>
      <c r="I125" s="140"/>
      <c r="J125" s="141">
        <f t="shared" ref="J125:J135" si="0">ROUND(I125*H125,2)</f>
        <v>0</v>
      </c>
      <c r="K125" s="142"/>
      <c r="L125" s="28"/>
      <c r="M125" s="143" t="s">
        <v>1</v>
      </c>
      <c r="N125" s="144" t="s">
        <v>40</v>
      </c>
      <c r="P125" s="145">
        <f t="shared" ref="P125:P135" si="1">O125*H125</f>
        <v>0</v>
      </c>
      <c r="Q125" s="145">
        <v>0</v>
      </c>
      <c r="R125" s="145">
        <f t="shared" ref="R125:R135" si="2">Q125*H125</f>
        <v>0</v>
      </c>
      <c r="S125" s="145">
        <v>0.25</v>
      </c>
      <c r="T125" s="146">
        <f t="shared" ref="T125:T135" si="3">S125*H125</f>
        <v>6.5</v>
      </c>
      <c r="AR125" s="147" t="s">
        <v>124</v>
      </c>
      <c r="AT125" s="147" t="s">
        <v>120</v>
      </c>
      <c r="AU125" s="147" t="s">
        <v>125</v>
      </c>
      <c r="AY125" s="13" t="s">
        <v>118</v>
      </c>
      <c r="BE125" s="148">
        <f t="shared" ref="BE125:BE135" si="4">IF(N125="základná",J125,0)</f>
        <v>0</v>
      </c>
      <c r="BF125" s="148">
        <f t="shared" ref="BF125:BF135" si="5">IF(N125="znížená",J125,0)</f>
        <v>0</v>
      </c>
      <c r="BG125" s="148">
        <f t="shared" ref="BG125:BG135" si="6">IF(N125="zákl. prenesená",J125,0)</f>
        <v>0</v>
      </c>
      <c r="BH125" s="148">
        <f t="shared" ref="BH125:BH135" si="7">IF(N125="zníž. prenesená",J125,0)</f>
        <v>0</v>
      </c>
      <c r="BI125" s="148">
        <f t="shared" ref="BI125:BI135" si="8">IF(N125="nulová",J125,0)</f>
        <v>0</v>
      </c>
      <c r="BJ125" s="13" t="s">
        <v>125</v>
      </c>
      <c r="BK125" s="148">
        <f t="shared" ref="BK125:BK135" si="9">ROUND(I125*H125,2)</f>
        <v>0</v>
      </c>
      <c r="BL125" s="13" t="s">
        <v>124</v>
      </c>
      <c r="BM125" s="147" t="s">
        <v>221</v>
      </c>
    </row>
    <row r="126" spans="2:65" s="1" customFormat="1" ht="24.2" customHeight="1">
      <c r="B126" s="28"/>
      <c r="C126" s="135" t="s">
        <v>125</v>
      </c>
      <c r="D126" s="135" t="s">
        <v>120</v>
      </c>
      <c r="E126" s="136" t="s">
        <v>127</v>
      </c>
      <c r="F126" s="137" t="s">
        <v>128</v>
      </c>
      <c r="G126" s="138" t="s">
        <v>129</v>
      </c>
      <c r="H126" s="139">
        <v>19.2</v>
      </c>
      <c r="I126" s="140"/>
      <c r="J126" s="141">
        <f t="shared" si="0"/>
        <v>0</v>
      </c>
      <c r="K126" s="142"/>
      <c r="L126" s="28"/>
      <c r="M126" s="143" t="s">
        <v>1</v>
      </c>
      <c r="N126" s="144" t="s">
        <v>40</v>
      </c>
      <c r="P126" s="145">
        <f t="shared" si="1"/>
        <v>0</v>
      </c>
      <c r="Q126" s="145">
        <v>0</v>
      </c>
      <c r="R126" s="145">
        <f t="shared" si="2"/>
        <v>0</v>
      </c>
      <c r="S126" s="145">
        <v>0</v>
      </c>
      <c r="T126" s="146">
        <f t="shared" si="3"/>
        <v>0</v>
      </c>
      <c r="AR126" s="147" t="s">
        <v>124</v>
      </c>
      <c r="AT126" s="147" t="s">
        <v>120</v>
      </c>
      <c r="AU126" s="147" t="s">
        <v>125</v>
      </c>
      <c r="AY126" s="13" t="s">
        <v>118</v>
      </c>
      <c r="BE126" s="148">
        <f t="shared" si="4"/>
        <v>0</v>
      </c>
      <c r="BF126" s="148">
        <f t="shared" si="5"/>
        <v>0</v>
      </c>
      <c r="BG126" s="148">
        <f t="shared" si="6"/>
        <v>0</v>
      </c>
      <c r="BH126" s="148">
        <f t="shared" si="7"/>
        <v>0</v>
      </c>
      <c r="BI126" s="148">
        <f t="shared" si="8"/>
        <v>0</v>
      </c>
      <c r="BJ126" s="13" t="s">
        <v>125</v>
      </c>
      <c r="BK126" s="148">
        <f t="shared" si="9"/>
        <v>0</v>
      </c>
      <c r="BL126" s="13" t="s">
        <v>124</v>
      </c>
      <c r="BM126" s="147" t="s">
        <v>222</v>
      </c>
    </row>
    <row r="127" spans="2:65" s="1" customFormat="1" ht="24.2" customHeight="1">
      <c r="B127" s="28"/>
      <c r="C127" s="135" t="s">
        <v>131</v>
      </c>
      <c r="D127" s="135" t="s">
        <v>120</v>
      </c>
      <c r="E127" s="136" t="s">
        <v>132</v>
      </c>
      <c r="F127" s="137" t="s">
        <v>133</v>
      </c>
      <c r="G127" s="138" t="s">
        <v>129</v>
      </c>
      <c r="H127" s="139">
        <v>19.2</v>
      </c>
      <c r="I127" s="140"/>
      <c r="J127" s="141">
        <f t="shared" si="0"/>
        <v>0</v>
      </c>
      <c r="K127" s="142"/>
      <c r="L127" s="28"/>
      <c r="M127" s="143" t="s">
        <v>1</v>
      </c>
      <c r="N127" s="144" t="s">
        <v>40</v>
      </c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R127" s="147" t="s">
        <v>124</v>
      </c>
      <c r="AT127" s="147" t="s">
        <v>120</v>
      </c>
      <c r="AU127" s="147" t="s">
        <v>125</v>
      </c>
      <c r="AY127" s="13" t="s">
        <v>118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3" t="s">
        <v>125</v>
      </c>
      <c r="BK127" s="148">
        <f t="shared" si="9"/>
        <v>0</v>
      </c>
      <c r="BL127" s="13" t="s">
        <v>124</v>
      </c>
      <c r="BM127" s="147" t="s">
        <v>223</v>
      </c>
    </row>
    <row r="128" spans="2:65" s="1" customFormat="1" ht="37.9" customHeight="1">
      <c r="B128" s="28"/>
      <c r="C128" s="135" t="s">
        <v>124</v>
      </c>
      <c r="D128" s="135" t="s">
        <v>120</v>
      </c>
      <c r="E128" s="136" t="s">
        <v>135</v>
      </c>
      <c r="F128" s="137" t="s">
        <v>136</v>
      </c>
      <c r="G128" s="138" t="s">
        <v>129</v>
      </c>
      <c r="H128" s="139">
        <v>19.2</v>
      </c>
      <c r="I128" s="140"/>
      <c r="J128" s="141">
        <f t="shared" si="0"/>
        <v>0</v>
      </c>
      <c r="K128" s="142"/>
      <c r="L128" s="28"/>
      <c r="M128" s="143" t="s">
        <v>1</v>
      </c>
      <c r="N128" s="144" t="s">
        <v>40</v>
      </c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47" t="s">
        <v>124</v>
      </c>
      <c r="AT128" s="147" t="s">
        <v>120</v>
      </c>
      <c r="AU128" s="147" t="s">
        <v>125</v>
      </c>
      <c r="AY128" s="13" t="s">
        <v>118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3" t="s">
        <v>125</v>
      </c>
      <c r="BK128" s="148">
        <f t="shared" si="9"/>
        <v>0</v>
      </c>
      <c r="BL128" s="13" t="s">
        <v>124</v>
      </c>
      <c r="BM128" s="147" t="s">
        <v>224</v>
      </c>
    </row>
    <row r="129" spans="2:65" s="1" customFormat="1" ht="44.25" customHeight="1">
      <c r="B129" s="28"/>
      <c r="C129" s="135" t="s">
        <v>138</v>
      </c>
      <c r="D129" s="135" t="s">
        <v>120</v>
      </c>
      <c r="E129" s="136" t="s">
        <v>139</v>
      </c>
      <c r="F129" s="137" t="s">
        <v>140</v>
      </c>
      <c r="G129" s="138" t="s">
        <v>129</v>
      </c>
      <c r="H129" s="139">
        <v>326.39999999999998</v>
      </c>
      <c r="I129" s="140"/>
      <c r="J129" s="141">
        <f t="shared" si="0"/>
        <v>0</v>
      </c>
      <c r="K129" s="142"/>
      <c r="L129" s="28"/>
      <c r="M129" s="143" t="s">
        <v>1</v>
      </c>
      <c r="N129" s="144" t="s">
        <v>40</v>
      </c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47" t="s">
        <v>124</v>
      </c>
      <c r="AT129" s="147" t="s">
        <v>120</v>
      </c>
      <c r="AU129" s="147" t="s">
        <v>125</v>
      </c>
      <c r="AY129" s="13" t="s">
        <v>118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3" t="s">
        <v>125</v>
      </c>
      <c r="BK129" s="148">
        <f t="shared" si="9"/>
        <v>0</v>
      </c>
      <c r="BL129" s="13" t="s">
        <v>124</v>
      </c>
      <c r="BM129" s="147" t="s">
        <v>225</v>
      </c>
    </row>
    <row r="130" spans="2:65" s="1" customFormat="1" ht="24.2" customHeight="1">
      <c r="B130" s="28"/>
      <c r="C130" s="135" t="s">
        <v>142</v>
      </c>
      <c r="D130" s="135" t="s">
        <v>120</v>
      </c>
      <c r="E130" s="136" t="s">
        <v>143</v>
      </c>
      <c r="F130" s="137" t="s">
        <v>144</v>
      </c>
      <c r="G130" s="138" t="s">
        <v>129</v>
      </c>
      <c r="H130" s="139">
        <v>19.2</v>
      </c>
      <c r="I130" s="140"/>
      <c r="J130" s="141">
        <f t="shared" si="0"/>
        <v>0</v>
      </c>
      <c r="K130" s="142"/>
      <c r="L130" s="28"/>
      <c r="M130" s="143" t="s">
        <v>1</v>
      </c>
      <c r="N130" s="144" t="s">
        <v>40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47" t="s">
        <v>124</v>
      </c>
      <c r="AT130" s="147" t="s">
        <v>120</v>
      </c>
      <c r="AU130" s="147" t="s">
        <v>125</v>
      </c>
      <c r="AY130" s="13" t="s">
        <v>118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3" t="s">
        <v>125</v>
      </c>
      <c r="BK130" s="148">
        <f t="shared" si="9"/>
        <v>0</v>
      </c>
      <c r="BL130" s="13" t="s">
        <v>124</v>
      </c>
      <c r="BM130" s="147" t="s">
        <v>226</v>
      </c>
    </row>
    <row r="131" spans="2:65" s="1" customFormat="1" ht="24.2" customHeight="1">
      <c r="B131" s="28"/>
      <c r="C131" s="135" t="s">
        <v>146</v>
      </c>
      <c r="D131" s="135" t="s">
        <v>120</v>
      </c>
      <c r="E131" s="136" t="s">
        <v>147</v>
      </c>
      <c r="F131" s="137" t="s">
        <v>148</v>
      </c>
      <c r="G131" s="138" t="s">
        <v>129</v>
      </c>
      <c r="H131" s="139">
        <v>15.4</v>
      </c>
      <c r="I131" s="140"/>
      <c r="J131" s="141">
        <f t="shared" si="0"/>
        <v>0</v>
      </c>
      <c r="K131" s="142"/>
      <c r="L131" s="28"/>
      <c r="M131" s="143" t="s">
        <v>1</v>
      </c>
      <c r="N131" s="144" t="s">
        <v>40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47" t="s">
        <v>124</v>
      </c>
      <c r="AT131" s="147" t="s">
        <v>120</v>
      </c>
      <c r="AU131" s="147" t="s">
        <v>125</v>
      </c>
      <c r="AY131" s="13" t="s">
        <v>118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3" t="s">
        <v>125</v>
      </c>
      <c r="BK131" s="148">
        <f t="shared" si="9"/>
        <v>0</v>
      </c>
      <c r="BL131" s="13" t="s">
        <v>124</v>
      </c>
      <c r="BM131" s="147" t="s">
        <v>227</v>
      </c>
    </row>
    <row r="132" spans="2:65" s="1" customFormat="1" ht="16.5" customHeight="1">
      <c r="B132" s="28"/>
      <c r="C132" s="149" t="s">
        <v>150</v>
      </c>
      <c r="D132" s="149" t="s">
        <v>151</v>
      </c>
      <c r="E132" s="150" t="s">
        <v>152</v>
      </c>
      <c r="F132" s="151" t="s">
        <v>153</v>
      </c>
      <c r="G132" s="152" t="s">
        <v>154</v>
      </c>
      <c r="H132" s="153">
        <v>30.8</v>
      </c>
      <c r="I132" s="154"/>
      <c r="J132" s="155">
        <f t="shared" si="0"/>
        <v>0</v>
      </c>
      <c r="K132" s="156"/>
      <c r="L132" s="157"/>
      <c r="M132" s="158" t="s">
        <v>1</v>
      </c>
      <c r="N132" s="159" t="s">
        <v>40</v>
      </c>
      <c r="P132" s="145">
        <f t="shared" si="1"/>
        <v>0</v>
      </c>
      <c r="Q132" s="145">
        <v>1</v>
      </c>
      <c r="R132" s="145">
        <f t="shared" si="2"/>
        <v>30.8</v>
      </c>
      <c r="S132" s="145">
        <v>0</v>
      </c>
      <c r="T132" s="146">
        <f t="shared" si="3"/>
        <v>0</v>
      </c>
      <c r="AR132" s="147" t="s">
        <v>150</v>
      </c>
      <c r="AT132" s="147" t="s">
        <v>151</v>
      </c>
      <c r="AU132" s="147" t="s">
        <v>125</v>
      </c>
      <c r="AY132" s="13" t="s">
        <v>118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3" t="s">
        <v>125</v>
      </c>
      <c r="BK132" s="148">
        <f t="shared" si="9"/>
        <v>0</v>
      </c>
      <c r="BL132" s="13" t="s">
        <v>124</v>
      </c>
      <c r="BM132" s="147" t="s">
        <v>228</v>
      </c>
    </row>
    <row r="133" spans="2:65" s="1" customFormat="1" ht="16.5" customHeight="1">
      <c r="B133" s="28"/>
      <c r="C133" s="135" t="s">
        <v>156</v>
      </c>
      <c r="D133" s="135" t="s">
        <v>120</v>
      </c>
      <c r="E133" s="136" t="s">
        <v>157</v>
      </c>
      <c r="F133" s="137" t="s">
        <v>158</v>
      </c>
      <c r="G133" s="138" t="s">
        <v>129</v>
      </c>
      <c r="H133" s="139">
        <v>19.2</v>
      </c>
      <c r="I133" s="140"/>
      <c r="J133" s="141">
        <f t="shared" si="0"/>
        <v>0</v>
      </c>
      <c r="K133" s="142"/>
      <c r="L133" s="28"/>
      <c r="M133" s="143" t="s">
        <v>1</v>
      </c>
      <c r="N133" s="144" t="s">
        <v>40</v>
      </c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AR133" s="147" t="s">
        <v>124</v>
      </c>
      <c r="AT133" s="147" t="s">
        <v>120</v>
      </c>
      <c r="AU133" s="147" t="s">
        <v>125</v>
      </c>
      <c r="AY133" s="13" t="s">
        <v>118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3" t="s">
        <v>125</v>
      </c>
      <c r="BK133" s="148">
        <f t="shared" si="9"/>
        <v>0</v>
      </c>
      <c r="BL133" s="13" t="s">
        <v>124</v>
      </c>
      <c r="BM133" s="147" t="s">
        <v>229</v>
      </c>
    </row>
    <row r="134" spans="2:65" s="1" customFormat="1" ht="24.2" customHeight="1">
      <c r="B134" s="28"/>
      <c r="C134" s="135" t="s">
        <v>160</v>
      </c>
      <c r="D134" s="135" t="s">
        <v>120</v>
      </c>
      <c r="E134" s="136" t="s">
        <v>161</v>
      </c>
      <c r="F134" s="137" t="s">
        <v>162</v>
      </c>
      <c r="G134" s="138" t="s">
        <v>154</v>
      </c>
      <c r="H134" s="139">
        <v>34.200000000000003</v>
      </c>
      <c r="I134" s="140"/>
      <c r="J134" s="141">
        <f t="shared" si="0"/>
        <v>0</v>
      </c>
      <c r="K134" s="142"/>
      <c r="L134" s="28"/>
      <c r="M134" s="143" t="s">
        <v>1</v>
      </c>
      <c r="N134" s="144" t="s">
        <v>40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124</v>
      </c>
      <c r="AT134" s="147" t="s">
        <v>120</v>
      </c>
      <c r="AU134" s="147" t="s">
        <v>125</v>
      </c>
      <c r="AY134" s="13" t="s">
        <v>118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3" t="s">
        <v>125</v>
      </c>
      <c r="BK134" s="148">
        <f t="shared" si="9"/>
        <v>0</v>
      </c>
      <c r="BL134" s="13" t="s">
        <v>124</v>
      </c>
      <c r="BM134" s="147" t="s">
        <v>230</v>
      </c>
    </row>
    <row r="135" spans="2:65" s="1" customFormat="1" ht="21.75" customHeight="1">
      <c r="B135" s="28"/>
      <c r="C135" s="135" t="s">
        <v>164</v>
      </c>
      <c r="D135" s="135" t="s">
        <v>120</v>
      </c>
      <c r="E135" s="136" t="s">
        <v>165</v>
      </c>
      <c r="F135" s="137" t="s">
        <v>166</v>
      </c>
      <c r="G135" s="138" t="s">
        <v>123</v>
      </c>
      <c r="H135" s="139">
        <v>38.5</v>
      </c>
      <c r="I135" s="140"/>
      <c r="J135" s="141">
        <f t="shared" si="0"/>
        <v>0</v>
      </c>
      <c r="K135" s="142"/>
      <c r="L135" s="28"/>
      <c r="M135" s="143" t="s">
        <v>1</v>
      </c>
      <c r="N135" s="144" t="s">
        <v>40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124</v>
      </c>
      <c r="AT135" s="147" t="s">
        <v>120</v>
      </c>
      <c r="AU135" s="147" t="s">
        <v>125</v>
      </c>
      <c r="AY135" s="13" t="s">
        <v>118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3" t="s">
        <v>125</v>
      </c>
      <c r="BK135" s="148">
        <f t="shared" si="9"/>
        <v>0</v>
      </c>
      <c r="BL135" s="13" t="s">
        <v>124</v>
      </c>
      <c r="BM135" s="147" t="s">
        <v>231</v>
      </c>
    </row>
    <row r="136" spans="2:65" s="11" customFormat="1" ht="22.9" customHeight="1">
      <c r="B136" s="123"/>
      <c r="D136" s="124" t="s">
        <v>73</v>
      </c>
      <c r="E136" s="133" t="s">
        <v>138</v>
      </c>
      <c r="F136" s="133" t="s">
        <v>168</v>
      </c>
      <c r="I136" s="126"/>
      <c r="J136" s="134">
        <f>BK136</f>
        <v>0</v>
      </c>
      <c r="L136" s="123"/>
      <c r="M136" s="128"/>
      <c r="P136" s="129">
        <f>SUM(P137:P140)</f>
        <v>0</v>
      </c>
      <c r="R136" s="129">
        <f>SUM(R137:R140)</f>
        <v>95.141766000000004</v>
      </c>
      <c r="T136" s="130">
        <f>SUM(T137:T140)</f>
        <v>0</v>
      </c>
      <c r="AR136" s="124" t="s">
        <v>82</v>
      </c>
      <c r="AT136" s="131" t="s">
        <v>73</v>
      </c>
      <c r="AU136" s="131" t="s">
        <v>82</v>
      </c>
      <c r="AY136" s="124" t="s">
        <v>118</v>
      </c>
      <c r="BK136" s="132">
        <f>SUM(BK137:BK140)</f>
        <v>0</v>
      </c>
    </row>
    <row r="137" spans="2:65" s="1" customFormat="1" ht="24.2" customHeight="1">
      <c r="B137" s="28"/>
      <c r="C137" s="135" t="s">
        <v>169</v>
      </c>
      <c r="D137" s="135" t="s">
        <v>120</v>
      </c>
      <c r="E137" s="136" t="s">
        <v>170</v>
      </c>
      <c r="F137" s="137" t="s">
        <v>171</v>
      </c>
      <c r="G137" s="138" t="s">
        <v>123</v>
      </c>
      <c r="H137" s="139">
        <v>251.6</v>
      </c>
      <c r="I137" s="140"/>
      <c r="J137" s="141">
        <f>ROUND(I137*H137,2)</f>
        <v>0</v>
      </c>
      <c r="K137" s="142"/>
      <c r="L137" s="28"/>
      <c r="M137" s="143" t="s">
        <v>1</v>
      </c>
      <c r="N137" s="144" t="s">
        <v>40</v>
      </c>
      <c r="P137" s="145">
        <f>O137*H137</f>
        <v>0</v>
      </c>
      <c r="Q137" s="145">
        <v>0.17726</v>
      </c>
      <c r="R137" s="145">
        <f>Q137*H137</f>
        <v>44.598616</v>
      </c>
      <c r="S137" s="145">
        <v>0</v>
      </c>
      <c r="T137" s="146">
        <f>S137*H137</f>
        <v>0</v>
      </c>
      <c r="AR137" s="147" t="s">
        <v>124</v>
      </c>
      <c r="AT137" s="147" t="s">
        <v>120</v>
      </c>
      <c r="AU137" s="147" t="s">
        <v>125</v>
      </c>
      <c r="AY137" s="13" t="s">
        <v>118</v>
      </c>
      <c r="BE137" s="148">
        <f>IF(N137="základná",J137,0)</f>
        <v>0</v>
      </c>
      <c r="BF137" s="148">
        <f>IF(N137="znížená",J137,0)</f>
        <v>0</v>
      </c>
      <c r="BG137" s="148">
        <f>IF(N137="zákl. prenesená",J137,0)</f>
        <v>0</v>
      </c>
      <c r="BH137" s="148">
        <f>IF(N137="zníž. prenesená",J137,0)</f>
        <v>0</v>
      </c>
      <c r="BI137" s="148">
        <f>IF(N137="nulová",J137,0)</f>
        <v>0</v>
      </c>
      <c r="BJ137" s="13" t="s">
        <v>125</v>
      </c>
      <c r="BK137" s="148">
        <f>ROUND(I137*H137,2)</f>
        <v>0</v>
      </c>
      <c r="BL137" s="13" t="s">
        <v>124</v>
      </c>
      <c r="BM137" s="147" t="s">
        <v>232</v>
      </c>
    </row>
    <row r="138" spans="2:65" s="1" customFormat="1" ht="24.2" customHeight="1">
      <c r="B138" s="28"/>
      <c r="C138" s="135" t="s">
        <v>173</v>
      </c>
      <c r="D138" s="135" t="s">
        <v>120</v>
      </c>
      <c r="E138" s="136" t="s">
        <v>174</v>
      </c>
      <c r="F138" s="137" t="s">
        <v>175</v>
      </c>
      <c r="G138" s="138" t="s">
        <v>154</v>
      </c>
      <c r="H138" s="139">
        <v>6.2</v>
      </c>
      <c r="I138" s="140"/>
      <c r="J138" s="141">
        <f>ROUND(I138*H138,2)</f>
        <v>0</v>
      </c>
      <c r="K138" s="142"/>
      <c r="L138" s="28"/>
      <c r="M138" s="143" t="s">
        <v>1</v>
      </c>
      <c r="N138" s="144" t="s">
        <v>40</v>
      </c>
      <c r="P138" s="145">
        <f>O138*H138</f>
        <v>0</v>
      </c>
      <c r="Q138" s="145">
        <v>1</v>
      </c>
      <c r="R138" s="145">
        <f>Q138*H138</f>
        <v>6.2</v>
      </c>
      <c r="S138" s="145">
        <v>0</v>
      </c>
      <c r="T138" s="146">
        <f>S138*H138</f>
        <v>0</v>
      </c>
      <c r="AR138" s="147" t="s">
        <v>124</v>
      </c>
      <c r="AT138" s="147" t="s">
        <v>120</v>
      </c>
      <c r="AU138" s="147" t="s">
        <v>125</v>
      </c>
      <c r="AY138" s="13" t="s">
        <v>118</v>
      </c>
      <c r="BE138" s="148">
        <f>IF(N138="základná",J138,0)</f>
        <v>0</v>
      </c>
      <c r="BF138" s="148">
        <f>IF(N138="znížená",J138,0)</f>
        <v>0</v>
      </c>
      <c r="BG138" s="148">
        <f>IF(N138="zákl. prenesená",J138,0)</f>
        <v>0</v>
      </c>
      <c r="BH138" s="148">
        <f>IF(N138="zníž. prenesená",J138,0)</f>
        <v>0</v>
      </c>
      <c r="BI138" s="148">
        <f>IF(N138="nulová",J138,0)</f>
        <v>0</v>
      </c>
      <c r="BJ138" s="13" t="s">
        <v>125</v>
      </c>
      <c r="BK138" s="148">
        <f>ROUND(I138*H138,2)</f>
        <v>0</v>
      </c>
      <c r="BL138" s="13" t="s">
        <v>124</v>
      </c>
      <c r="BM138" s="147" t="s">
        <v>233</v>
      </c>
    </row>
    <row r="139" spans="2:65" s="1" customFormat="1" ht="24.2" customHeight="1">
      <c r="B139" s="28"/>
      <c r="C139" s="135" t="s">
        <v>177</v>
      </c>
      <c r="D139" s="135" t="s">
        <v>120</v>
      </c>
      <c r="E139" s="136" t="s">
        <v>234</v>
      </c>
      <c r="F139" s="137" t="s">
        <v>235</v>
      </c>
      <c r="G139" s="138" t="s">
        <v>186</v>
      </c>
      <c r="H139" s="139">
        <v>13</v>
      </c>
      <c r="I139" s="140"/>
      <c r="J139" s="141">
        <f>ROUND(I139*H139,2)</f>
        <v>0</v>
      </c>
      <c r="K139" s="142"/>
      <c r="L139" s="28"/>
      <c r="M139" s="143" t="s">
        <v>1</v>
      </c>
      <c r="N139" s="144" t="s">
        <v>40</v>
      </c>
      <c r="P139" s="145">
        <f>O139*H139</f>
        <v>0</v>
      </c>
      <c r="Q139" s="145">
        <v>0</v>
      </c>
      <c r="R139" s="145">
        <f>Q139*H139</f>
        <v>0</v>
      </c>
      <c r="S139" s="145">
        <v>0</v>
      </c>
      <c r="T139" s="146">
        <f>S139*H139</f>
        <v>0</v>
      </c>
      <c r="AR139" s="147" t="s">
        <v>124</v>
      </c>
      <c r="AT139" s="147" t="s">
        <v>120</v>
      </c>
      <c r="AU139" s="147" t="s">
        <v>125</v>
      </c>
      <c r="AY139" s="13" t="s">
        <v>118</v>
      </c>
      <c r="BE139" s="148">
        <f>IF(N139="základná",J139,0)</f>
        <v>0</v>
      </c>
      <c r="BF139" s="148">
        <f>IF(N139="znížená",J139,0)</f>
        <v>0</v>
      </c>
      <c r="BG139" s="148">
        <f>IF(N139="zákl. prenesená",J139,0)</f>
        <v>0</v>
      </c>
      <c r="BH139" s="148">
        <f>IF(N139="zníž. prenesená",J139,0)</f>
        <v>0</v>
      </c>
      <c r="BI139" s="148">
        <f>IF(N139="nulová",J139,0)</f>
        <v>0</v>
      </c>
      <c r="BJ139" s="13" t="s">
        <v>125</v>
      </c>
      <c r="BK139" s="148">
        <f>ROUND(I139*H139,2)</f>
        <v>0</v>
      </c>
      <c r="BL139" s="13" t="s">
        <v>124</v>
      </c>
      <c r="BM139" s="147" t="s">
        <v>236</v>
      </c>
    </row>
    <row r="140" spans="2:65" s="1" customFormat="1" ht="33" customHeight="1">
      <c r="B140" s="28"/>
      <c r="C140" s="135" t="s">
        <v>183</v>
      </c>
      <c r="D140" s="135" t="s">
        <v>120</v>
      </c>
      <c r="E140" s="136" t="s">
        <v>178</v>
      </c>
      <c r="F140" s="137" t="s">
        <v>179</v>
      </c>
      <c r="G140" s="138" t="s">
        <v>123</v>
      </c>
      <c r="H140" s="139">
        <v>285</v>
      </c>
      <c r="I140" s="140"/>
      <c r="J140" s="141">
        <f>ROUND(I140*H140,2)</f>
        <v>0</v>
      </c>
      <c r="K140" s="142"/>
      <c r="L140" s="28"/>
      <c r="M140" s="143" t="s">
        <v>1</v>
      </c>
      <c r="N140" s="144" t="s">
        <v>40</v>
      </c>
      <c r="P140" s="145">
        <f>O140*H140</f>
        <v>0</v>
      </c>
      <c r="Q140" s="145">
        <v>0.15559000000000001</v>
      </c>
      <c r="R140" s="145">
        <f>Q140*H140</f>
        <v>44.343150000000001</v>
      </c>
      <c r="S140" s="145">
        <v>0</v>
      </c>
      <c r="T140" s="146">
        <f>S140*H140</f>
        <v>0</v>
      </c>
      <c r="AR140" s="147" t="s">
        <v>124</v>
      </c>
      <c r="AT140" s="147" t="s">
        <v>120</v>
      </c>
      <c r="AU140" s="147" t="s">
        <v>125</v>
      </c>
      <c r="AY140" s="13" t="s">
        <v>118</v>
      </c>
      <c r="BE140" s="148">
        <f>IF(N140="základná",J140,0)</f>
        <v>0</v>
      </c>
      <c r="BF140" s="148">
        <f>IF(N140="znížená",J140,0)</f>
        <v>0</v>
      </c>
      <c r="BG140" s="148">
        <f>IF(N140="zákl. prenesená",J140,0)</f>
        <v>0</v>
      </c>
      <c r="BH140" s="148">
        <f>IF(N140="zníž. prenesená",J140,0)</f>
        <v>0</v>
      </c>
      <c r="BI140" s="148">
        <f>IF(N140="nulová",J140,0)</f>
        <v>0</v>
      </c>
      <c r="BJ140" s="13" t="s">
        <v>125</v>
      </c>
      <c r="BK140" s="148">
        <f>ROUND(I140*H140,2)</f>
        <v>0</v>
      </c>
      <c r="BL140" s="13" t="s">
        <v>124</v>
      </c>
      <c r="BM140" s="147" t="s">
        <v>237</v>
      </c>
    </row>
    <row r="141" spans="2:65" s="11" customFormat="1" ht="22.9" customHeight="1">
      <c r="B141" s="123"/>
      <c r="D141" s="124" t="s">
        <v>73</v>
      </c>
      <c r="E141" s="133" t="s">
        <v>150</v>
      </c>
      <c r="F141" s="133" t="s">
        <v>181</v>
      </c>
      <c r="I141" s="126"/>
      <c r="J141" s="134">
        <f>BK141</f>
        <v>0</v>
      </c>
      <c r="L141" s="123"/>
      <c r="M141" s="128"/>
      <c r="P141" s="129">
        <f>P142</f>
        <v>0</v>
      </c>
      <c r="R141" s="129">
        <f>R142</f>
        <v>0.61155999999999999</v>
      </c>
      <c r="T141" s="130">
        <f>T142</f>
        <v>0</v>
      </c>
      <c r="AR141" s="124" t="s">
        <v>82</v>
      </c>
      <c r="AT141" s="131" t="s">
        <v>73</v>
      </c>
      <c r="AU141" s="131" t="s">
        <v>82</v>
      </c>
      <c r="AY141" s="124" t="s">
        <v>118</v>
      </c>
      <c r="BK141" s="132">
        <f>BK142</f>
        <v>0</v>
      </c>
    </row>
    <row r="142" spans="2:65" s="1" customFormat="1" ht="16.5" customHeight="1">
      <c r="B142" s="28"/>
      <c r="C142" s="135" t="s">
        <v>188</v>
      </c>
      <c r="D142" s="135" t="s">
        <v>120</v>
      </c>
      <c r="E142" s="136" t="s">
        <v>238</v>
      </c>
      <c r="F142" s="137" t="s">
        <v>239</v>
      </c>
      <c r="G142" s="138" t="s">
        <v>191</v>
      </c>
      <c r="H142" s="139">
        <v>2</v>
      </c>
      <c r="I142" s="140"/>
      <c r="J142" s="141">
        <f>ROUND(I142*H142,2)</f>
        <v>0</v>
      </c>
      <c r="K142" s="142"/>
      <c r="L142" s="28"/>
      <c r="M142" s="143" t="s">
        <v>1</v>
      </c>
      <c r="N142" s="144" t="s">
        <v>40</v>
      </c>
      <c r="P142" s="145">
        <f>O142*H142</f>
        <v>0</v>
      </c>
      <c r="Q142" s="145">
        <v>0.30578</v>
      </c>
      <c r="R142" s="145">
        <f>Q142*H142</f>
        <v>0.61155999999999999</v>
      </c>
      <c r="S142" s="145">
        <v>0</v>
      </c>
      <c r="T142" s="146">
        <f>S142*H142</f>
        <v>0</v>
      </c>
      <c r="AR142" s="147" t="s">
        <v>124</v>
      </c>
      <c r="AT142" s="147" t="s">
        <v>120</v>
      </c>
      <c r="AU142" s="147" t="s">
        <v>125</v>
      </c>
      <c r="AY142" s="13" t="s">
        <v>118</v>
      </c>
      <c r="BE142" s="148">
        <f>IF(N142="základná",J142,0)</f>
        <v>0</v>
      </c>
      <c r="BF142" s="148">
        <f>IF(N142="znížená",J142,0)</f>
        <v>0</v>
      </c>
      <c r="BG142" s="148">
        <f>IF(N142="zákl. prenesená",J142,0)</f>
        <v>0</v>
      </c>
      <c r="BH142" s="148">
        <f>IF(N142="zníž. prenesená",J142,0)</f>
        <v>0</v>
      </c>
      <c r="BI142" s="148">
        <f>IF(N142="nulová",J142,0)</f>
        <v>0</v>
      </c>
      <c r="BJ142" s="13" t="s">
        <v>125</v>
      </c>
      <c r="BK142" s="148">
        <f>ROUND(I142*H142,2)</f>
        <v>0</v>
      </c>
      <c r="BL142" s="13" t="s">
        <v>124</v>
      </c>
      <c r="BM142" s="147" t="s">
        <v>240</v>
      </c>
    </row>
    <row r="143" spans="2:65" s="11" customFormat="1" ht="22.9" customHeight="1">
      <c r="B143" s="123"/>
      <c r="D143" s="124" t="s">
        <v>73</v>
      </c>
      <c r="E143" s="133" t="s">
        <v>156</v>
      </c>
      <c r="F143" s="133" t="s">
        <v>182</v>
      </c>
      <c r="I143" s="126"/>
      <c r="J143" s="134">
        <f>BK143</f>
        <v>0</v>
      </c>
      <c r="L143" s="123"/>
      <c r="M143" s="128"/>
      <c r="P143" s="129">
        <f>SUM(P144:P148)</f>
        <v>0</v>
      </c>
      <c r="R143" s="129">
        <f>SUM(R144:R148)</f>
        <v>0</v>
      </c>
      <c r="T143" s="130">
        <f>SUM(T144:T148)</f>
        <v>0</v>
      </c>
      <c r="AR143" s="124" t="s">
        <v>82</v>
      </c>
      <c r="AT143" s="131" t="s">
        <v>73</v>
      </c>
      <c r="AU143" s="131" t="s">
        <v>82</v>
      </c>
      <c r="AY143" s="124" t="s">
        <v>118</v>
      </c>
      <c r="BK143" s="132">
        <f>SUM(BK144:BK148)</f>
        <v>0</v>
      </c>
    </row>
    <row r="144" spans="2:65" s="1" customFormat="1" ht="24.2" customHeight="1">
      <c r="B144" s="28"/>
      <c r="C144" s="135" t="s">
        <v>193</v>
      </c>
      <c r="D144" s="135" t="s">
        <v>120</v>
      </c>
      <c r="E144" s="136" t="s">
        <v>241</v>
      </c>
      <c r="F144" s="137" t="s">
        <v>242</v>
      </c>
      <c r="G144" s="138" t="s">
        <v>186</v>
      </c>
      <c r="H144" s="139">
        <v>13</v>
      </c>
      <c r="I144" s="140"/>
      <c r="J144" s="141">
        <f>ROUND(I144*H144,2)</f>
        <v>0</v>
      </c>
      <c r="K144" s="142"/>
      <c r="L144" s="28"/>
      <c r="M144" s="143" t="s">
        <v>1</v>
      </c>
      <c r="N144" s="144" t="s">
        <v>40</v>
      </c>
      <c r="P144" s="145">
        <f>O144*H144</f>
        <v>0</v>
      </c>
      <c r="Q144" s="145">
        <v>0</v>
      </c>
      <c r="R144" s="145">
        <f>Q144*H144</f>
        <v>0</v>
      </c>
      <c r="S144" s="145">
        <v>0</v>
      </c>
      <c r="T144" s="146">
        <f>S144*H144</f>
        <v>0</v>
      </c>
      <c r="AR144" s="147" t="s">
        <v>124</v>
      </c>
      <c r="AT144" s="147" t="s">
        <v>120</v>
      </c>
      <c r="AU144" s="147" t="s">
        <v>125</v>
      </c>
      <c r="AY144" s="13" t="s">
        <v>118</v>
      </c>
      <c r="BE144" s="148">
        <f>IF(N144="základná",J144,0)</f>
        <v>0</v>
      </c>
      <c r="BF144" s="148">
        <f>IF(N144="znížená",J144,0)</f>
        <v>0</v>
      </c>
      <c r="BG144" s="148">
        <f>IF(N144="zákl. prenesená",J144,0)</f>
        <v>0</v>
      </c>
      <c r="BH144" s="148">
        <f>IF(N144="zníž. prenesená",J144,0)</f>
        <v>0</v>
      </c>
      <c r="BI144" s="148">
        <f>IF(N144="nulová",J144,0)</f>
        <v>0</v>
      </c>
      <c r="BJ144" s="13" t="s">
        <v>125</v>
      </c>
      <c r="BK144" s="148">
        <f>ROUND(I144*H144,2)</f>
        <v>0</v>
      </c>
      <c r="BL144" s="13" t="s">
        <v>124</v>
      </c>
      <c r="BM144" s="147" t="s">
        <v>243</v>
      </c>
    </row>
    <row r="145" spans="2:65" s="1" customFormat="1" ht="21.75" customHeight="1">
      <c r="B145" s="28"/>
      <c r="C145" s="135" t="s">
        <v>197</v>
      </c>
      <c r="D145" s="135" t="s">
        <v>120</v>
      </c>
      <c r="E145" s="136" t="s">
        <v>198</v>
      </c>
      <c r="F145" s="137" t="s">
        <v>199</v>
      </c>
      <c r="G145" s="138" t="s">
        <v>154</v>
      </c>
      <c r="H145" s="139">
        <v>6.5</v>
      </c>
      <c r="I145" s="140"/>
      <c r="J145" s="141">
        <f>ROUND(I145*H145,2)</f>
        <v>0</v>
      </c>
      <c r="K145" s="142"/>
      <c r="L145" s="28"/>
      <c r="M145" s="143" t="s">
        <v>1</v>
      </c>
      <c r="N145" s="144" t="s">
        <v>40</v>
      </c>
      <c r="P145" s="145">
        <f>O145*H145</f>
        <v>0</v>
      </c>
      <c r="Q145" s="145">
        <v>0</v>
      </c>
      <c r="R145" s="145">
        <f>Q145*H145</f>
        <v>0</v>
      </c>
      <c r="S145" s="145">
        <v>0</v>
      </c>
      <c r="T145" s="146">
        <f>S145*H145</f>
        <v>0</v>
      </c>
      <c r="AR145" s="147" t="s">
        <v>124</v>
      </c>
      <c r="AT145" s="147" t="s">
        <v>120</v>
      </c>
      <c r="AU145" s="147" t="s">
        <v>125</v>
      </c>
      <c r="AY145" s="13" t="s">
        <v>118</v>
      </c>
      <c r="BE145" s="148">
        <f>IF(N145="základná",J145,0)</f>
        <v>0</v>
      </c>
      <c r="BF145" s="148">
        <f>IF(N145="znížená",J145,0)</f>
        <v>0</v>
      </c>
      <c r="BG145" s="148">
        <f>IF(N145="zákl. prenesená",J145,0)</f>
        <v>0</v>
      </c>
      <c r="BH145" s="148">
        <f>IF(N145="zníž. prenesená",J145,0)</f>
        <v>0</v>
      </c>
      <c r="BI145" s="148">
        <f>IF(N145="nulová",J145,0)</f>
        <v>0</v>
      </c>
      <c r="BJ145" s="13" t="s">
        <v>125</v>
      </c>
      <c r="BK145" s="148">
        <f>ROUND(I145*H145,2)</f>
        <v>0</v>
      </c>
      <c r="BL145" s="13" t="s">
        <v>124</v>
      </c>
      <c r="BM145" s="147" t="s">
        <v>244</v>
      </c>
    </row>
    <row r="146" spans="2:65" s="1" customFormat="1" ht="24.2" customHeight="1">
      <c r="B146" s="28"/>
      <c r="C146" s="135" t="s">
        <v>201</v>
      </c>
      <c r="D146" s="135" t="s">
        <v>120</v>
      </c>
      <c r="E146" s="136" t="s">
        <v>202</v>
      </c>
      <c r="F146" s="137" t="s">
        <v>203</v>
      </c>
      <c r="G146" s="138" t="s">
        <v>154</v>
      </c>
      <c r="H146" s="139">
        <v>130</v>
      </c>
      <c r="I146" s="140"/>
      <c r="J146" s="141">
        <f>ROUND(I146*H146,2)</f>
        <v>0</v>
      </c>
      <c r="K146" s="142"/>
      <c r="L146" s="28"/>
      <c r="M146" s="143" t="s">
        <v>1</v>
      </c>
      <c r="N146" s="144" t="s">
        <v>40</v>
      </c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124</v>
      </c>
      <c r="AT146" s="147" t="s">
        <v>120</v>
      </c>
      <c r="AU146" s="147" t="s">
        <v>125</v>
      </c>
      <c r="AY146" s="13" t="s">
        <v>118</v>
      </c>
      <c r="BE146" s="148">
        <f>IF(N146="základná",J146,0)</f>
        <v>0</v>
      </c>
      <c r="BF146" s="148">
        <f>IF(N146="znížená",J146,0)</f>
        <v>0</v>
      </c>
      <c r="BG146" s="148">
        <f>IF(N146="zákl. prenesená",J146,0)</f>
        <v>0</v>
      </c>
      <c r="BH146" s="148">
        <f>IF(N146="zníž. prenesená",J146,0)</f>
        <v>0</v>
      </c>
      <c r="BI146" s="148">
        <f>IF(N146="nulová",J146,0)</f>
        <v>0</v>
      </c>
      <c r="BJ146" s="13" t="s">
        <v>125</v>
      </c>
      <c r="BK146" s="148">
        <f>ROUND(I146*H146,2)</f>
        <v>0</v>
      </c>
      <c r="BL146" s="13" t="s">
        <v>124</v>
      </c>
      <c r="BM146" s="147" t="s">
        <v>245</v>
      </c>
    </row>
    <row r="147" spans="2:65" s="1" customFormat="1" ht="24.2" customHeight="1">
      <c r="B147" s="28"/>
      <c r="C147" s="135" t="s">
        <v>7</v>
      </c>
      <c r="D147" s="135" t="s">
        <v>120</v>
      </c>
      <c r="E147" s="136" t="s">
        <v>205</v>
      </c>
      <c r="F147" s="137" t="s">
        <v>206</v>
      </c>
      <c r="G147" s="138" t="s">
        <v>154</v>
      </c>
      <c r="H147" s="139">
        <v>6.5</v>
      </c>
      <c r="I147" s="140"/>
      <c r="J147" s="141">
        <f>ROUND(I147*H147,2)</f>
        <v>0</v>
      </c>
      <c r="K147" s="142"/>
      <c r="L147" s="28"/>
      <c r="M147" s="143" t="s">
        <v>1</v>
      </c>
      <c r="N147" s="144" t="s">
        <v>40</v>
      </c>
      <c r="P147" s="145">
        <f>O147*H147</f>
        <v>0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124</v>
      </c>
      <c r="AT147" s="147" t="s">
        <v>120</v>
      </c>
      <c r="AU147" s="147" t="s">
        <v>125</v>
      </c>
      <c r="AY147" s="13" t="s">
        <v>118</v>
      </c>
      <c r="BE147" s="148">
        <f>IF(N147="základná",J147,0)</f>
        <v>0</v>
      </c>
      <c r="BF147" s="148">
        <f>IF(N147="znížená",J147,0)</f>
        <v>0</v>
      </c>
      <c r="BG147" s="148">
        <f>IF(N147="zákl. prenesená",J147,0)</f>
        <v>0</v>
      </c>
      <c r="BH147" s="148">
        <f>IF(N147="zníž. prenesená",J147,0)</f>
        <v>0</v>
      </c>
      <c r="BI147" s="148">
        <f>IF(N147="nulová",J147,0)</f>
        <v>0</v>
      </c>
      <c r="BJ147" s="13" t="s">
        <v>125</v>
      </c>
      <c r="BK147" s="148">
        <f>ROUND(I147*H147,2)</f>
        <v>0</v>
      </c>
      <c r="BL147" s="13" t="s">
        <v>124</v>
      </c>
      <c r="BM147" s="147" t="s">
        <v>246</v>
      </c>
    </row>
    <row r="148" spans="2:65" s="1" customFormat="1" ht="24.2" customHeight="1">
      <c r="B148" s="28"/>
      <c r="C148" s="135" t="s">
        <v>208</v>
      </c>
      <c r="D148" s="135" t="s">
        <v>120</v>
      </c>
      <c r="E148" s="136" t="s">
        <v>247</v>
      </c>
      <c r="F148" s="137" t="s">
        <v>248</v>
      </c>
      <c r="G148" s="138" t="s">
        <v>154</v>
      </c>
      <c r="H148" s="139">
        <v>6.5</v>
      </c>
      <c r="I148" s="140"/>
      <c r="J148" s="141">
        <f>ROUND(I148*H148,2)</f>
        <v>0</v>
      </c>
      <c r="K148" s="142"/>
      <c r="L148" s="28"/>
      <c r="M148" s="143" t="s">
        <v>1</v>
      </c>
      <c r="N148" s="144" t="s">
        <v>40</v>
      </c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124</v>
      </c>
      <c r="AT148" s="147" t="s">
        <v>120</v>
      </c>
      <c r="AU148" s="147" t="s">
        <v>125</v>
      </c>
      <c r="AY148" s="13" t="s">
        <v>118</v>
      </c>
      <c r="BE148" s="148">
        <f>IF(N148="základná",J148,0)</f>
        <v>0</v>
      </c>
      <c r="BF148" s="148">
        <f>IF(N148="znížená",J148,0)</f>
        <v>0</v>
      </c>
      <c r="BG148" s="148">
        <f>IF(N148="zákl. prenesená",J148,0)</f>
        <v>0</v>
      </c>
      <c r="BH148" s="148">
        <f>IF(N148="zníž. prenesená",J148,0)</f>
        <v>0</v>
      </c>
      <c r="BI148" s="148">
        <f>IF(N148="nulová",J148,0)</f>
        <v>0</v>
      </c>
      <c r="BJ148" s="13" t="s">
        <v>125</v>
      </c>
      <c r="BK148" s="148">
        <f>ROUND(I148*H148,2)</f>
        <v>0</v>
      </c>
      <c r="BL148" s="13" t="s">
        <v>124</v>
      </c>
      <c r="BM148" s="147" t="s">
        <v>249</v>
      </c>
    </row>
    <row r="149" spans="2:65" s="11" customFormat="1" ht="22.9" customHeight="1">
      <c r="B149" s="123"/>
      <c r="D149" s="124" t="s">
        <v>73</v>
      </c>
      <c r="E149" s="133" t="s">
        <v>212</v>
      </c>
      <c r="F149" s="133" t="s">
        <v>213</v>
      </c>
      <c r="I149" s="126"/>
      <c r="J149" s="134">
        <f>BK149</f>
        <v>0</v>
      </c>
      <c r="L149" s="123"/>
      <c r="M149" s="128"/>
      <c r="P149" s="129">
        <f>P150</f>
        <v>0</v>
      </c>
      <c r="R149" s="129">
        <f>R150</f>
        <v>0</v>
      </c>
      <c r="T149" s="130">
        <f>T150</f>
        <v>0</v>
      </c>
      <c r="AR149" s="124" t="s">
        <v>82</v>
      </c>
      <c r="AT149" s="131" t="s">
        <v>73</v>
      </c>
      <c r="AU149" s="131" t="s">
        <v>82</v>
      </c>
      <c r="AY149" s="124" t="s">
        <v>118</v>
      </c>
      <c r="BK149" s="132">
        <f>BK150</f>
        <v>0</v>
      </c>
    </row>
    <row r="150" spans="2:65" s="1" customFormat="1" ht="33" customHeight="1">
      <c r="B150" s="28"/>
      <c r="C150" s="135" t="s">
        <v>214</v>
      </c>
      <c r="D150" s="135" t="s">
        <v>120</v>
      </c>
      <c r="E150" s="136" t="s">
        <v>215</v>
      </c>
      <c r="F150" s="137" t="s">
        <v>216</v>
      </c>
      <c r="G150" s="138" t="s">
        <v>154</v>
      </c>
      <c r="H150" s="139">
        <v>126.553</v>
      </c>
      <c r="I150" s="140"/>
      <c r="J150" s="141">
        <f>ROUND(I150*H150,2)</f>
        <v>0</v>
      </c>
      <c r="K150" s="142"/>
      <c r="L150" s="28"/>
      <c r="M150" s="160" t="s">
        <v>1</v>
      </c>
      <c r="N150" s="161" t="s">
        <v>40</v>
      </c>
      <c r="O150" s="162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AR150" s="147" t="s">
        <v>124</v>
      </c>
      <c r="AT150" s="147" t="s">
        <v>120</v>
      </c>
      <c r="AU150" s="147" t="s">
        <v>125</v>
      </c>
      <c r="AY150" s="13" t="s">
        <v>118</v>
      </c>
      <c r="BE150" s="148">
        <f>IF(N150="základná",J150,0)</f>
        <v>0</v>
      </c>
      <c r="BF150" s="148">
        <f>IF(N150="znížená",J150,0)</f>
        <v>0</v>
      </c>
      <c r="BG150" s="148">
        <f>IF(N150="zákl. prenesená",J150,0)</f>
        <v>0</v>
      </c>
      <c r="BH150" s="148">
        <f>IF(N150="zníž. prenesená",J150,0)</f>
        <v>0</v>
      </c>
      <c r="BI150" s="148">
        <f>IF(N150="nulová",J150,0)</f>
        <v>0</v>
      </c>
      <c r="BJ150" s="13" t="s">
        <v>125</v>
      </c>
      <c r="BK150" s="148">
        <f>ROUND(I150*H150,2)</f>
        <v>0</v>
      </c>
      <c r="BL150" s="13" t="s">
        <v>124</v>
      </c>
      <c r="BM150" s="147" t="s">
        <v>250</v>
      </c>
    </row>
    <row r="151" spans="2:65" s="1" customFormat="1" ht="6.95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28"/>
    </row>
  </sheetData>
  <sheetProtection algorithmName="SHA-512" hashValue="Iy1HeFx8t9T4PqBmAx+wdmr6Y41oR87vj/txgT6KzjHg34F1Ivp69C0QsCiL9sQjsgCc/ldG/otqCBhfgcowCg==" saltValue="6deyJ8jzzuLGTqAZEbJcX8I3Sh31eDKM11rP+SsL0OG10rGILvch/6eD/KdbK3+uK15DYN+ewkY5gRCTlyK1DQ==" spinCount="100000" sheet="1" objects="1" scenarios="1" formatColumns="0" formatRows="0" autoFilter="0"/>
  <autoFilter ref="C121:K150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90</v>
      </c>
      <c r="L4" s="16"/>
      <c r="M4" s="87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7" t="str">
        <f>'Rekapitulácia stavby'!K6</f>
        <v>Miestne komunikácie v obci Kotešová</v>
      </c>
      <c r="F7" s="208"/>
      <c r="G7" s="208"/>
      <c r="H7" s="208"/>
      <c r="L7" s="16"/>
    </row>
    <row r="8" spans="2:46" s="1" customFormat="1" ht="12" customHeight="1">
      <c r="B8" s="28"/>
      <c r="D8" s="23" t="s">
        <v>91</v>
      </c>
      <c r="L8" s="28"/>
    </row>
    <row r="9" spans="2:46" s="1" customFormat="1" ht="16.5" customHeight="1">
      <c r="B9" s="28"/>
      <c r="E9" s="176" t="s">
        <v>251</v>
      </c>
      <c r="F9" s="206"/>
      <c r="G9" s="206"/>
      <c r="H9" s="20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22. 2. 2023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09" t="str">
        <f>'Rekapitulácia stavby'!E14</f>
        <v>Vyplň údaj</v>
      </c>
      <c r="F18" s="198"/>
      <c r="G18" s="198"/>
      <c r="H18" s="198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26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2" t="s">
        <v>1</v>
      </c>
      <c r="F27" s="202"/>
      <c r="G27" s="202"/>
      <c r="H27" s="202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ROUND((SUM(BE121:BE156)),  2)</f>
        <v>0</v>
      </c>
      <c r="G33" s="91"/>
      <c r="H33" s="91"/>
      <c r="I33" s="92">
        <v>0.2</v>
      </c>
      <c r="J33" s="90">
        <f>ROUND(((SUM(BE121:BE156))*I33),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ROUND((SUM(BF121:BF156)),  2)</f>
        <v>0</v>
      </c>
      <c r="G34" s="91"/>
      <c r="H34" s="91"/>
      <c r="I34" s="92">
        <v>0.2</v>
      </c>
      <c r="J34" s="90">
        <f>ROUND(((SUM(BF121:BF156))*I34),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ROUND((SUM(BG121:BG156)),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ROUND((SUM(BH121:BH156)),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ROUND((SUM(BI121:BI156)),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93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07" t="str">
        <f>E7</f>
        <v>Miestne komunikácie v obci Kotešová</v>
      </c>
      <c r="F85" s="208"/>
      <c r="G85" s="208"/>
      <c r="H85" s="208"/>
      <c r="L85" s="28"/>
    </row>
    <row r="86" spans="2:47" s="1" customFormat="1" ht="12" customHeight="1">
      <c r="B86" s="28"/>
      <c r="C86" s="23" t="s">
        <v>91</v>
      </c>
      <c r="L86" s="28"/>
    </row>
    <row r="87" spans="2:47" s="1" customFormat="1" ht="16.5" customHeight="1">
      <c r="B87" s="28"/>
      <c r="E87" s="176" t="str">
        <f>E9</f>
        <v>03 - Chodník Buková</v>
      </c>
      <c r="F87" s="206"/>
      <c r="G87" s="206"/>
      <c r="H87" s="20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22. 2. 2023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Obec Kotešová</v>
      </c>
      <c r="I91" s="23" t="s">
        <v>29</v>
      </c>
      <c r="J91" s="26" t="str">
        <f>E21</f>
        <v xml:space="preserve"> </v>
      </c>
      <c r="L91" s="28"/>
    </row>
    <row r="92" spans="2:47" s="1" customFormat="1" ht="25.7" customHeight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>Ing. Martin Pitoňák, PhD.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94</v>
      </c>
      <c r="D94" s="95"/>
      <c r="E94" s="95"/>
      <c r="F94" s="95"/>
      <c r="G94" s="95"/>
      <c r="H94" s="95"/>
      <c r="I94" s="95"/>
      <c r="J94" s="104" t="s">
        <v>95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96</v>
      </c>
      <c r="J96" s="65">
        <f>J121</f>
        <v>0</v>
      </c>
      <c r="L96" s="28"/>
      <c r="AU96" s="13" t="s">
        <v>97</v>
      </c>
    </row>
    <row r="97" spans="2:12" s="8" customFormat="1" ht="24.95" customHeight="1">
      <c r="B97" s="106"/>
      <c r="D97" s="107" t="s">
        <v>98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2:12" s="9" customFormat="1" ht="19.899999999999999" customHeight="1">
      <c r="B98" s="110"/>
      <c r="D98" s="111" t="s">
        <v>99</v>
      </c>
      <c r="E98" s="112"/>
      <c r="F98" s="112"/>
      <c r="G98" s="112"/>
      <c r="H98" s="112"/>
      <c r="I98" s="112"/>
      <c r="J98" s="113">
        <f>J123</f>
        <v>0</v>
      </c>
      <c r="L98" s="110"/>
    </row>
    <row r="99" spans="2:12" s="9" customFormat="1" ht="19.899999999999999" customHeight="1">
      <c r="B99" s="110"/>
      <c r="D99" s="111" t="s">
        <v>100</v>
      </c>
      <c r="E99" s="112"/>
      <c r="F99" s="112"/>
      <c r="G99" s="112"/>
      <c r="H99" s="112"/>
      <c r="I99" s="112"/>
      <c r="J99" s="113">
        <f>J133</f>
        <v>0</v>
      </c>
      <c r="L99" s="110"/>
    </row>
    <row r="100" spans="2:12" s="9" customFormat="1" ht="19.899999999999999" customHeight="1">
      <c r="B100" s="110"/>
      <c r="D100" s="111" t="s">
        <v>102</v>
      </c>
      <c r="E100" s="112"/>
      <c r="F100" s="112"/>
      <c r="G100" s="112"/>
      <c r="H100" s="112"/>
      <c r="I100" s="112"/>
      <c r="J100" s="113">
        <f>J143</f>
        <v>0</v>
      </c>
      <c r="L100" s="110"/>
    </row>
    <row r="101" spans="2:12" s="9" customFormat="1" ht="19.899999999999999" customHeight="1">
      <c r="B101" s="110"/>
      <c r="D101" s="111" t="s">
        <v>103</v>
      </c>
      <c r="E101" s="112"/>
      <c r="F101" s="112"/>
      <c r="G101" s="112"/>
      <c r="H101" s="112"/>
      <c r="I101" s="112"/>
      <c r="J101" s="113">
        <f>J155</f>
        <v>0</v>
      </c>
      <c r="L101" s="110"/>
    </row>
    <row r="102" spans="2:12" s="1" customFormat="1" ht="21.75" customHeight="1">
      <c r="B102" s="28"/>
      <c r="L102" s="28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12" s="1" customFormat="1" ht="24.95" customHeight="1">
      <c r="B108" s="28"/>
      <c r="C108" s="17" t="s">
        <v>104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16.5" customHeight="1">
      <c r="B111" s="28"/>
      <c r="E111" s="207" t="str">
        <f>E7</f>
        <v>Miestne komunikácie v obci Kotešová</v>
      </c>
      <c r="F111" s="208"/>
      <c r="G111" s="208"/>
      <c r="H111" s="208"/>
      <c r="L111" s="28"/>
    </row>
    <row r="112" spans="2:12" s="1" customFormat="1" ht="12" customHeight="1">
      <c r="B112" s="28"/>
      <c r="C112" s="23" t="s">
        <v>91</v>
      </c>
      <c r="L112" s="28"/>
    </row>
    <row r="113" spans="2:65" s="1" customFormat="1" ht="16.5" customHeight="1">
      <c r="B113" s="28"/>
      <c r="E113" s="176" t="str">
        <f>E9</f>
        <v>03 - Chodník Buková</v>
      </c>
      <c r="F113" s="206"/>
      <c r="G113" s="206"/>
      <c r="H113" s="206"/>
      <c r="L113" s="28"/>
    </row>
    <row r="114" spans="2:65" s="1" customFormat="1" ht="6.95" customHeight="1">
      <c r="B114" s="28"/>
      <c r="L114" s="28"/>
    </row>
    <row r="115" spans="2:65" s="1" customFormat="1" ht="12" customHeight="1">
      <c r="B115" s="28"/>
      <c r="C115" s="23" t="s">
        <v>19</v>
      </c>
      <c r="F115" s="21" t="str">
        <f>F12</f>
        <v xml:space="preserve"> </v>
      </c>
      <c r="I115" s="23" t="s">
        <v>21</v>
      </c>
      <c r="J115" s="51" t="str">
        <f>IF(J12="","",J12)</f>
        <v>22. 2. 2023</v>
      </c>
      <c r="L115" s="28"/>
    </row>
    <row r="116" spans="2:65" s="1" customFormat="1" ht="6.95" customHeight="1">
      <c r="B116" s="28"/>
      <c r="L116" s="28"/>
    </row>
    <row r="117" spans="2:65" s="1" customFormat="1" ht="15.2" customHeight="1">
      <c r="B117" s="28"/>
      <c r="C117" s="23" t="s">
        <v>23</v>
      </c>
      <c r="F117" s="21" t="str">
        <f>E15</f>
        <v>Obec Kotešová</v>
      </c>
      <c r="I117" s="23" t="s">
        <v>29</v>
      </c>
      <c r="J117" s="26" t="str">
        <f>E21</f>
        <v xml:space="preserve"> </v>
      </c>
      <c r="L117" s="28"/>
    </row>
    <row r="118" spans="2:65" s="1" customFormat="1" ht="25.7" customHeight="1">
      <c r="B118" s="28"/>
      <c r="C118" s="23" t="s">
        <v>27</v>
      </c>
      <c r="F118" s="21" t="str">
        <f>IF(E18="","",E18)</f>
        <v>Vyplň údaj</v>
      </c>
      <c r="I118" s="23" t="s">
        <v>31</v>
      </c>
      <c r="J118" s="26" t="str">
        <f>E24</f>
        <v>Ing. Martin Pitoňák, PhD.</v>
      </c>
      <c r="L118" s="28"/>
    </row>
    <row r="119" spans="2:65" s="1" customFormat="1" ht="10.35" customHeight="1">
      <c r="B119" s="28"/>
      <c r="L119" s="28"/>
    </row>
    <row r="120" spans="2:65" s="10" customFormat="1" ht="29.25" customHeight="1">
      <c r="B120" s="114"/>
      <c r="C120" s="115" t="s">
        <v>105</v>
      </c>
      <c r="D120" s="116" t="s">
        <v>59</v>
      </c>
      <c r="E120" s="116" t="s">
        <v>55</v>
      </c>
      <c r="F120" s="116" t="s">
        <v>56</v>
      </c>
      <c r="G120" s="116" t="s">
        <v>106</v>
      </c>
      <c r="H120" s="116" t="s">
        <v>107</v>
      </c>
      <c r="I120" s="116" t="s">
        <v>108</v>
      </c>
      <c r="J120" s="117" t="s">
        <v>95</v>
      </c>
      <c r="K120" s="118" t="s">
        <v>109</v>
      </c>
      <c r="L120" s="114"/>
      <c r="M120" s="58" t="s">
        <v>1</v>
      </c>
      <c r="N120" s="59" t="s">
        <v>38</v>
      </c>
      <c r="O120" s="59" t="s">
        <v>110</v>
      </c>
      <c r="P120" s="59" t="s">
        <v>111</v>
      </c>
      <c r="Q120" s="59" t="s">
        <v>112</v>
      </c>
      <c r="R120" s="59" t="s">
        <v>113</v>
      </c>
      <c r="S120" s="59" t="s">
        <v>114</v>
      </c>
      <c r="T120" s="60" t="s">
        <v>115</v>
      </c>
    </row>
    <row r="121" spans="2:65" s="1" customFormat="1" ht="22.9" customHeight="1">
      <c r="B121" s="28"/>
      <c r="C121" s="63" t="s">
        <v>96</v>
      </c>
      <c r="J121" s="119">
        <f>BK121</f>
        <v>0</v>
      </c>
      <c r="L121" s="28"/>
      <c r="M121" s="61"/>
      <c r="N121" s="52"/>
      <c r="O121" s="52"/>
      <c r="P121" s="120">
        <f>P122</f>
        <v>0</v>
      </c>
      <c r="Q121" s="52"/>
      <c r="R121" s="120">
        <f>R122</f>
        <v>453.15982509999998</v>
      </c>
      <c r="S121" s="52"/>
      <c r="T121" s="121">
        <f>T122</f>
        <v>5.5250000000000004</v>
      </c>
      <c r="AT121" s="13" t="s">
        <v>73</v>
      </c>
      <c r="AU121" s="13" t="s">
        <v>97</v>
      </c>
      <c r="BK121" s="122">
        <f>BK122</f>
        <v>0</v>
      </c>
    </row>
    <row r="122" spans="2:65" s="11" customFormat="1" ht="25.9" customHeight="1">
      <c r="B122" s="123"/>
      <c r="D122" s="124" t="s">
        <v>73</v>
      </c>
      <c r="E122" s="125" t="s">
        <v>116</v>
      </c>
      <c r="F122" s="125" t="s">
        <v>117</v>
      </c>
      <c r="I122" s="126"/>
      <c r="J122" s="127">
        <f>BK122</f>
        <v>0</v>
      </c>
      <c r="L122" s="123"/>
      <c r="M122" s="128"/>
      <c r="P122" s="129">
        <f>P123+P133+P143+P155</f>
        <v>0</v>
      </c>
      <c r="R122" s="129">
        <f>R123+R133+R143+R155</f>
        <v>453.15982509999998</v>
      </c>
      <c r="T122" s="130">
        <f>T123+T133+T143+T155</f>
        <v>5.5250000000000004</v>
      </c>
      <c r="AR122" s="124" t="s">
        <v>82</v>
      </c>
      <c r="AT122" s="131" t="s">
        <v>73</v>
      </c>
      <c r="AU122" s="131" t="s">
        <v>74</v>
      </c>
      <c r="AY122" s="124" t="s">
        <v>118</v>
      </c>
      <c r="BK122" s="132">
        <f>BK123+BK133+BK143+BK155</f>
        <v>0</v>
      </c>
    </row>
    <row r="123" spans="2:65" s="11" customFormat="1" ht="22.9" customHeight="1">
      <c r="B123" s="123"/>
      <c r="D123" s="124" t="s">
        <v>73</v>
      </c>
      <c r="E123" s="133" t="s">
        <v>82</v>
      </c>
      <c r="F123" s="133" t="s">
        <v>119</v>
      </c>
      <c r="I123" s="126"/>
      <c r="J123" s="134">
        <f>BK123</f>
        <v>0</v>
      </c>
      <c r="L123" s="123"/>
      <c r="M123" s="128"/>
      <c r="P123" s="129">
        <f>SUM(P124:P132)</f>
        <v>0</v>
      </c>
      <c r="R123" s="129">
        <f>SUM(R124:R132)</f>
        <v>163.19999999999999</v>
      </c>
      <c r="T123" s="130">
        <f>SUM(T124:T132)</f>
        <v>5.5250000000000004</v>
      </c>
      <c r="AR123" s="124" t="s">
        <v>82</v>
      </c>
      <c r="AT123" s="131" t="s">
        <v>73</v>
      </c>
      <c r="AU123" s="131" t="s">
        <v>82</v>
      </c>
      <c r="AY123" s="124" t="s">
        <v>118</v>
      </c>
      <c r="BK123" s="132">
        <f>SUM(BK124:BK132)</f>
        <v>0</v>
      </c>
    </row>
    <row r="124" spans="2:65" s="1" customFormat="1" ht="24.2" customHeight="1">
      <c r="B124" s="28"/>
      <c r="C124" s="135" t="s">
        <v>82</v>
      </c>
      <c r="D124" s="135" t="s">
        <v>120</v>
      </c>
      <c r="E124" s="136" t="s">
        <v>219</v>
      </c>
      <c r="F124" s="137" t="s">
        <v>220</v>
      </c>
      <c r="G124" s="138" t="s">
        <v>123</v>
      </c>
      <c r="H124" s="139">
        <v>22.1</v>
      </c>
      <c r="I124" s="140"/>
      <c r="J124" s="141">
        <f t="shared" ref="J124:J132" si="0">ROUND(I124*H124,2)</f>
        <v>0</v>
      </c>
      <c r="K124" s="142"/>
      <c r="L124" s="28"/>
      <c r="M124" s="143" t="s">
        <v>1</v>
      </c>
      <c r="N124" s="144" t="s">
        <v>40</v>
      </c>
      <c r="P124" s="145">
        <f t="shared" ref="P124:P132" si="1">O124*H124</f>
        <v>0</v>
      </c>
      <c r="Q124" s="145">
        <v>0</v>
      </c>
      <c r="R124" s="145">
        <f t="shared" ref="R124:R132" si="2">Q124*H124</f>
        <v>0</v>
      </c>
      <c r="S124" s="145">
        <v>0.25</v>
      </c>
      <c r="T124" s="146">
        <f t="shared" ref="T124:T132" si="3">S124*H124</f>
        <v>5.5250000000000004</v>
      </c>
      <c r="AR124" s="147" t="s">
        <v>124</v>
      </c>
      <c r="AT124" s="147" t="s">
        <v>120</v>
      </c>
      <c r="AU124" s="147" t="s">
        <v>125</v>
      </c>
      <c r="AY124" s="13" t="s">
        <v>118</v>
      </c>
      <c r="BE124" s="148">
        <f t="shared" ref="BE124:BE132" si="4">IF(N124="základná",J124,0)</f>
        <v>0</v>
      </c>
      <c r="BF124" s="148">
        <f t="shared" ref="BF124:BF132" si="5">IF(N124="znížená",J124,0)</f>
        <v>0</v>
      </c>
      <c r="BG124" s="148">
        <f t="shared" ref="BG124:BG132" si="6">IF(N124="zákl. prenesená",J124,0)</f>
        <v>0</v>
      </c>
      <c r="BH124" s="148">
        <f t="shared" ref="BH124:BH132" si="7">IF(N124="zníž. prenesená",J124,0)</f>
        <v>0</v>
      </c>
      <c r="BI124" s="148">
        <f t="shared" ref="BI124:BI132" si="8">IF(N124="nulová",J124,0)</f>
        <v>0</v>
      </c>
      <c r="BJ124" s="13" t="s">
        <v>125</v>
      </c>
      <c r="BK124" s="148">
        <f t="shared" ref="BK124:BK132" si="9">ROUND(I124*H124,2)</f>
        <v>0</v>
      </c>
      <c r="BL124" s="13" t="s">
        <v>124</v>
      </c>
      <c r="BM124" s="147" t="s">
        <v>252</v>
      </c>
    </row>
    <row r="125" spans="2:65" s="1" customFormat="1" ht="24.2" customHeight="1">
      <c r="B125" s="28"/>
      <c r="C125" s="135" t="s">
        <v>125</v>
      </c>
      <c r="D125" s="135" t="s">
        <v>120</v>
      </c>
      <c r="E125" s="136" t="s">
        <v>127</v>
      </c>
      <c r="F125" s="137" t="s">
        <v>128</v>
      </c>
      <c r="G125" s="138" t="s">
        <v>129</v>
      </c>
      <c r="H125" s="139">
        <v>58.3</v>
      </c>
      <c r="I125" s="140"/>
      <c r="J125" s="141">
        <f t="shared" si="0"/>
        <v>0</v>
      </c>
      <c r="K125" s="142"/>
      <c r="L125" s="28"/>
      <c r="M125" s="143" t="s">
        <v>1</v>
      </c>
      <c r="N125" s="144" t="s">
        <v>40</v>
      </c>
      <c r="P125" s="145">
        <f t="shared" si="1"/>
        <v>0</v>
      </c>
      <c r="Q125" s="145">
        <v>0</v>
      </c>
      <c r="R125" s="145">
        <f t="shared" si="2"/>
        <v>0</v>
      </c>
      <c r="S125" s="145">
        <v>0</v>
      </c>
      <c r="T125" s="146">
        <f t="shared" si="3"/>
        <v>0</v>
      </c>
      <c r="AR125" s="147" t="s">
        <v>124</v>
      </c>
      <c r="AT125" s="147" t="s">
        <v>120</v>
      </c>
      <c r="AU125" s="147" t="s">
        <v>125</v>
      </c>
      <c r="AY125" s="13" t="s">
        <v>118</v>
      </c>
      <c r="BE125" s="148">
        <f t="shared" si="4"/>
        <v>0</v>
      </c>
      <c r="BF125" s="148">
        <f t="shared" si="5"/>
        <v>0</v>
      </c>
      <c r="BG125" s="148">
        <f t="shared" si="6"/>
        <v>0</v>
      </c>
      <c r="BH125" s="148">
        <f t="shared" si="7"/>
        <v>0</v>
      </c>
      <c r="BI125" s="148">
        <f t="shared" si="8"/>
        <v>0</v>
      </c>
      <c r="BJ125" s="13" t="s">
        <v>125</v>
      </c>
      <c r="BK125" s="148">
        <f t="shared" si="9"/>
        <v>0</v>
      </c>
      <c r="BL125" s="13" t="s">
        <v>124</v>
      </c>
      <c r="BM125" s="147" t="s">
        <v>253</v>
      </c>
    </row>
    <row r="126" spans="2:65" s="1" customFormat="1" ht="24.2" customHeight="1">
      <c r="B126" s="28"/>
      <c r="C126" s="135" t="s">
        <v>131</v>
      </c>
      <c r="D126" s="135" t="s">
        <v>120</v>
      </c>
      <c r="E126" s="136" t="s">
        <v>132</v>
      </c>
      <c r="F126" s="137" t="s">
        <v>133</v>
      </c>
      <c r="G126" s="138" t="s">
        <v>129</v>
      </c>
      <c r="H126" s="139">
        <v>58.3</v>
      </c>
      <c r="I126" s="140"/>
      <c r="J126" s="141">
        <f t="shared" si="0"/>
        <v>0</v>
      </c>
      <c r="K126" s="142"/>
      <c r="L126" s="28"/>
      <c r="M126" s="143" t="s">
        <v>1</v>
      </c>
      <c r="N126" s="144" t="s">
        <v>40</v>
      </c>
      <c r="P126" s="145">
        <f t="shared" si="1"/>
        <v>0</v>
      </c>
      <c r="Q126" s="145">
        <v>0</v>
      </c>
      <c r="R126" s="145">
        <f t="shared" si="2"/>
        <v>0</v>
      </c>
      <c r="S126" s="145">
        <v>0</v>
      </c>
      <c r="T126" s="146">
        <f t="shared" si="3"/>
        <v>0</v>
      </c>
      <c r="AR126" s="147" t="s">
        <v>124</v>
      </c>
      <c r="AT126" s="147" t="s">
        <v>120</v>
      </c>
      <c r="AU126" s="147" t="s">
        <v>125</v>
      </c>
      <c r="AY126" s="13" t="s">
        <v>118</v>
      </c>
      <c r="BE126" s="148">
        <f t="shared" si="4"/>
        <v>0</v>
      </c>
      <c r="BF126" s="148">
        <f t="shared" si="5"/>
        <v>0</v>
      </c>
      <c r="BG126" s="148">
        <f t="shared" si="6"/>
        <v>0</v>
      </c>
      <c r="BH126" s="148">
        <f t="shared" si="7"/>
        <v>0</v>
      </c>
      <c r="BI126" s="148">
        <f t="shared" si="8"/>
        <v>0</v>
      </c>
      <c r="BJ126" s="13" t="s">
        <v>125</v>
      </c>
      <c r="BK126" s="148">
        <f t="shared" si="9"/>
        <v>0</v>
      </c>
      <c r="BL126" s="13" t="s">
        <v>124</v>
      </c>
      <c r="BM126" s="147" t="s">
        <v>254</v>
      </c>
    </row>
    <row r="127" spans="2:65" s="1" customFormat="1" ht="24.2" customHeight="1">
      <c r="B127" s="28"/>
      <c r="C127" s="135" t="s">
        <v>124</v>
      </c>
      <c r="D127" s="135" t="s">
        <v>120</v>
      </c>
      <c r="E127" s="136" t="s">
        <v>255</v>
      </c>
      <c r="F127" s="137" t="s">
        <v>256</v>
      </c>
      <c r="G127" s="138" t="s">
        <v>129</v>
      </c>
      <c r="H127" s="139">
        <v>58.3</v>
      </c>
      <c r="I127" s="140"/>
      <c r="J127" s="141">
        <f t="shared" si="0"/>
        <v>0</v>
      </c>
      <c r="K127" s="142"/>
      <c r="L127" s="28"/>
      <c r="M127" s="143" t="s">
        <v>1</v>
      </c>
      <c r="N127" s="144" t="s">
        <v>40</v>
      </c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R127" s="147" t="s">
        <v>124</v>
      </c>
      <c r="AT127" s="147" t="s">
        <v>120</v>
      </c>
      <c r="AU127" s="147" t="s">
        <v>125</v>
      </c>
      <c r="AY127" s="13" t="s">
        <v>118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3" t="s">
        <v>125</v>
      </c>
      <c r="BK127" s="148">
        <f t="shared" si="9"/>
        <v>0</v>
      </c>
      <c r="BL127" s="13" t="s">
        <v>124</v>
      </c>
      <c r="BM127" s="147" t="s">
        <v>257</v>
      </c>
    </row>
    <row r="128" spans="2:65" s="1" customFormat="1" ht="24.2" customHeight="1">
      <c r="B128" s="28"/>
      <c r="C128" s="135" t="s">
        <v>138</v>
      </c>
      <c r="D128" s="135" t="s">
        <v>120</v>
      </c>
      <c r="E128" s="136" t="s">
        <v>143</v>
      </c>
      <c r="F128" s="137" t="s">
        <v>144</v>
      </c>
      <c r="G128" s="138" t="s">
        <v>129</v>
      </c>
      <c r="H128" s="139">
        <v>58.3</v>
      </c>
      <c r="I128" s="140"/>
      <c r="J128" s="141">
        <f t="shared" si="0"/>
        <v>0</v>
      </c>
      <c r="K128" s="142"/>
      <c r="L128" s="28"/>
      <c r="M128" s="143" t="s">
        <v>1</v>
      </c>
      <c r="N128" s="144" t="s">
        <v>40</v>
      </c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47" t="s">
        <v>124</v>
      </c>
      <c r="AT128" s="147" t="s">
        <v>120</v>
      </c>
      <c r="AU128" s="147" t="s">
        <v>125</v>
      </c>
      <c r="AY128" s="13" t="s">
        <v>118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3" t="s">
        <v>125</v>
      </c>
      <c r="BK128" s="148">
        <f t="shared" si="9"/>
        <v>0</v>
      </c>
      <c r="BL128" s="13" t="s">
        <v>124</v>
      </c>
      <c r="BM128" s="147" t="s">
        <v>258</v>
      </c>
    </row>
    <row r="129" spans="2:65" s="1" customFormat="1" ht="24.2" customHeight="1">
      <c r="B129" s="28"/>
      <c r="C129" s="135" t="s">
        <v>142</v>
      </c>
      <c r="D129" s="135" t="s">
        <v>120</v>
      </c>
      <c r="E129" s="136" t="s">
        <v>147</v>
      </c>
      <c r="F129" s="137" t="s">
        <v>148</v>
      </c>
      <c r="G129" s="138" t="s">
        <v>129</v>
      </c>
      <c r="H129" s="139">
        <v>81.599999999999994</v>
      </c>
      <c r="I129" s="140"/>
      <c r="J129" s="141">
        <f t="shared" si="0"/>
        <v>0</v>
      </c>
      <c r="K129" s="142"/>
      <c r="L129" s="28"/>
      <c r="M129" s="143" t="s">
        <v>1</v>
      </c>
      <c r="N129" s="144" t="s">
        <v>40</v>
      </c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47" t="s">
        <v>124</v>
      </c>
      <c r="AT129" s="147" t="s">
        <v>120</v>
      </c>
      <c r="AU129" s="147" t="s">
        <v>125</v>
      </c>
      <c r="AY129" s="13" t="s">
        <v>118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3" t="s">
        <v>125</v>
      </c>
      <c r="BK129" s="148">
        <f t="shared" si="9"/>
        <v>0</v>
      </c>
      <c r="BL129" s="13" t="s">
        <v>124</v>
      </c>
      <c r="BM129" s="147" t="s">
        <v>259</v>
      </c>
    </row>
    <row r="130" spans="2:65" s="1" customFormat="1" ht="16.5" customHeight="1">
      <c r="B130" s="28"/>
      <c r="C130" s="149" t="s">
        <v>146</v>
      </c>
      <c r="D130" s="149" t="s">
        <v>151</v>
      </c>
      <c r="E130" s="150" t="s">
        <v>152</v>
      </c>
      <c r="F130" s="151" t="s">
        <v>153</v>
      </c>
      <c r="G130" s="152" t="s">
        <v>154</v>
      </c>
      <c r="H130" s="153">
        <v>163.19999999999999</v>
      </c>
      <c r="I130" s="154"/>
      <c r="J130" s="155">
        <f t="shared" si="0"/>
        <v>0</v>
      </c>
      <c r="K130" s="156"/>
      <c r="L130" s="157"/>
      <c r="M130" s="158" t="s">
        <v>1</v>
      </c>
      <c r="N130" s="159" t="s">
        <v>40</v>
      </c>
      <c r="P130" s="145">
        <f t="shared" si="1"/>
        <v>0</v>
      </c>
      <c r="Q130" s="145">
        <v>1</v>
      </c>
      <c r="R130" s="145">
        <f t="shared" si="2"/>
        <v>163.19999999999999</v>
      </c>
      <c r="S130" s="145">
        <v>0</v>
      </c>
      <c r="T130" s="146">
        <f t="shared" si="3"/>
        <v>0</v>
      </c>
      <c r="AR130" s="147" t="s">
        <v>150</v>
      </c>
      <c r="AT130" s="147" t="s">
        <v>151</v>
      </c>
      <c r="AU130" s="147" t="s">
        <v>125</v>
      </c>
      <c r="AY130" s="13" t="s">
        <v>118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3" t="s">
        <v>125</v>
      </c>
      <c r="BK130" s="148">
        <f t="shared" si="9"/>
        <v>0</v>
      </c>
      <c r="BL130" s="13" t="s">
        <v>124</v>
      </c>
      <c r="BM130" s="147" t="s">
        <v>260</v>
      </c>
    </row>
    <row r="131" spans="2:65" s="1" customFormat="1" ht="24.2" customHeight="1">
      <c r="B131" s="28"/>
      <c r="C131" s="135" t="s">
        <v>150</v>
      </c>
      <c r="D131" s="135" t="s">
        <v>120</v>
      </c>
      <c r="E131" s="136" t="s">
        <v>261</v>
      </c>
      <c r="F131" s="137" t="s">
        <v>262</v>
      </c>
      <c r="G131" s="138" t="s">
        <v>129</v>
      </c>
      <c r="H131" s="139">
        <v>58.3</v>
      </c>
      <c r="I131" s="140"/>
      <c r="J131" s="141">
        <f t="shared" si="0"/>
        <v>0</v>
      </c>
      <c r="K131" s="142"/>
      <c r="L131" s="28"/>
      <c r="M131" s="143" t="s">
        <v>1</v>
      </c>
      <c r="N131" s="144" t="s">
        <v>40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47" t="s">
        <v>124</v>
      </c>
      <c r="AT131" s="147" t="s">
        <v>120</v>
      </c>
      <c r="AU131" s="147" t="s">
        <v>125</v>
      </c>
      <c r="AY131" s="13" t="s">
        <v>118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3" t="s">
        <v>125</v>
      </c>
      <c r="BK131" s="148">
        <f t="shared" si="9"/>
        <v>0</v>
      </c>
      <c r="BL131" s="13" t="s">
        <v>124</v>
      </c>
      <c r="BM131" s="147" t="s">
        <v>263</v>
      </c>
    </row>
    <row r="132" spans="2:65" s="1" customFormat="1" ht="21.75" customHeight="1">
      <c r="B132" s="28"/>
      <c r="C132" s="135" t="s">
        <v>156</v>
      </c>
      <c r="D132" s="135" t="s">
        <v>120</v>
      </c>
      <c r="E132" s="136" t="s">
        <v>165</v>
      </c>
      <c r="F132" s="137" t="s">
        <v>166</v>
      </c>
      <c r="G132" s="138" t="s">
        <v>123</v>
      </c>
      <c r="H132" s="139">
        <v>407.3</v>
      </c>
      <c r="I132" s="140"/>
      <c r="J132" s="141">
        <f t="shared" si="0"/>
        <v>0</v>
      </c>
      <c r="K132" s="142"/>
      <c r="L132" s="28"/>
      <c r="M132" s="143" t="s">
        <v>1</v>
      </c>
      <c r="N132" s="144" t="s">
        <v>40</v>
      </c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R132" s="147" t="s">
        <v>124</v>
      </c>
      <c r="AT132" s="147" t="s">
        <v>120</v>
      </c>
      <c r="AU132" s="147" t="s">
        <v>125</v>
      </c>
      <c r="AY132" s="13" t="s">
        <v>118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3" t="s">
        <v>125</v>
      </c>
      <c r="BK132" s="148">
        <f t="shared" si="9"/>
        <v>0</v>
      </c>
      <c r="BL132" s="13" t="s">
        <v>124</v>
      </c>
      <c r="BM132" s="147" t="s">
        <v>264</v>
      </c>
    </row>
    <row r="133" spans="2:65" s="11" customFormat="1" ht="22.9" customHeight="1">
      <c r="B133" s="123"/>
      <c r="D133" s="124" t="s">
        <v>73</v>
      </c>
      <c r="E133" s="133" t="s">
        <v>138</v>
      </c>
      <c r="F133" s="133" t="s">
        <v>168</v>
      </c>
      <c r="I133" s="126"/>
      <c r="J133" s="134">
        <f>BK133</f>
        <v>0</v>
      </c>
      <c r="L133" s="123"/>
      <c r="M133" s="128"/>
      <c r="P133" s="129">
        <f>SUM(P134:P142)</f>
        <v>0</v>
      </c>
      <c r="R133" s="129">
        <f>SUM(R134:R142)</f>
        <v>215.51495199999999</v>
      </c>
      <c r="T133" s="130">
        <f>SUM(T134:T142)</f>
        <v>0</v>
      </c>
      <c r="AR133" s="124" t="s">
        <v>82</v>
      </c>
      <c r="AT133" s="131" t="s">
        <v>73</v>
      </c>
      <c r="AU133" s="131" t="s">
        <v>82</v>
      </c>
      <c r="AY133" s="124" t="s">
        <v>118</v>
      </c>
      <c r="BK133" s="132">
        <f>SUM(BK134:BK142)</f>
        <v>0</v>
      </c>
    </row>
    <row r="134" spans="2:65" s="1" customFormat="1" ht="24.2" customHeight="1">
      <c r="B134" s="28"/>
      <c r="C134" s="135" t="s">
        <v>160</v>
      </c>
      <c r="D134" s="135" t="s">
        <v>120</v>
      </c>
      <c r="E134" s="136" t="s">
        <v>265</v>
      </c>
      <c r="F134" s="137" t="s">
        <v>266</v>
      </c>
      <c r="G134" s="138" t="s">
        <v>123</v>
      </c>
      <c r="H134" s="139">
        <v>237.6</v>
      </c>
      <c r="I134" s="140"/>
      <c r="J134" s="141">
        <f t="shared" ref="J134:J142" si="10">ROUND(I134*H134,2)</f>
        <v>0</v>
      </c>
      <c r="K134" s="142"/>
      <c r="L134" s="28"/>
      <c r="M134" s="143" t="s">
        <v>1</v>
      </c>
      <c r="N134" s="144" t="s">
        <v>40</v>
      </c>
      <c r="P134" s="145">
        <f t="shared" ref="P134:P142" si="11">O134*H134</f>
        <v>0</v>
      </c>
      <c r="Q134" s="145">
        <v>0.27994000000000002</v>
      </c>
      <c r="R134" s="145">
        <f t="shared" ref="R134:R142" si="12">Q134*H134</f>
        <v>66.513744000000003</v>
      </c>
      <c r="S134" s="145">
        <v>0</v>
      </c>
      <c r="T134" s="146">
        <f t="shared" ref="T134:T142" si="13">S134*H134</f>
        <v>0</v>
      </c>
      <c r="AR134" s="147" t="s">
        <v>124</v>
      </c>
      <c r="AT134" s="147" t="s">
        <v>120</v>
      </c>
      <c r="AU134" s="147" t="s">
        <v>125</v>
      </c>
      <c r="AY134" s="13" t="s">
        <v>118</v>
      </c>
      <c r="BE134" s="148">
        <f t="shared" ref="BE134:BE142" si="14">IF(N134="základná",J134,0)</f>
        <v>0</v>
      </c>
      <c r="BF134" s="148">
        <f t="shared" ref="BF134:BF142" si="15">IF(N134="znížená",J134,0)</f>
        <v>0</v>
      </c>
      <c r="BG134" s="148">
        <f t="shared" ref="BG134:BG142" si="16">IF(N134="zákl. prenesená",J134,0)</f>
        <v>0</v>
      </c>
      <c r="BH134" s="148">
        <f t="shared" ref="BH134:BH142" si="17">IF(N134="zníž. prenesená",J134,0)</f>
        <v>0</v>
      </c>
      <c r="BI134" s="148">
        <f t="shared" ref="BI134:BI142" si="18">IF(N134="nulová",J134,0)</f>
        <v>0</v>
      </c>
      <c r="BJ134" s="13" t="s">
        <v>125</v>
      </c>
      <c r="BK134" s="148">
        <f t="shared" ref="BK134:BK142" si="19">ROUND(I134*H134,2)</f>
        <v>0</v>
      </c>
      <c r="BL134" s="13" t="s">
        <v>124</v>
      </c>
      <c r="BM134" s="147" t="s">
        <v>267</v>
      </c>
    </row>
    <row r="135" spans="2:65" s="1" customFormat="1" ht="37.9" customHeight="1">
      <c r="B135" s="28"/>
      <c r="C135" s="135" t="s">
        <v>164</v>
      </c>
      <c r="D135" s="135" t="s">
        <v>120</v>
      </c>
      <c r="E135" s="136" t="s">
        <v>268</v>
      </c>
      <c r="F135" s="137" t="s">
        <v>269</v>
      </c>
      <c r="G135" s="138" t="s">
        <v>123</v>
      </c>
      <c r="H135" s="139">
        <v>237.6</v>
      </c>
      <c r="I135" s="140"/>
      <c r="J135" s="141">
        <f t="shared" si="10"/>
        <v>0</v>
      </c>
      <c r="K135" s="142"/>
      <c r="L135" s="28"/>
      <c r="M135" s="143" t="s">
        <v>1</v>
      </c>
      <c r="N135" s="144" t="s">
        <v>40</v>
      </c>
      <c r="P135" s="145">
        <f t="shared" si="11"/>
        <v>0</v>
      </c>
      <c r="Q135" s="145">
        <v>0.28731000000000001</v>
      </c>
      <c r="R135" s="145">
        <f t="shared" si="12"/>
        <v>68.264855999999995</v>
      </c>
      <c r="S135" s="145">
        <v>0</v>
      </c>
      <c r="T135" s="146">
        <f t="shared" si="13"/>
        <v>0</v>
      </c>
      <c r="AR135" s="147" t="s">
        <v>124</v>
      </c>
      <c r="AT135" s="147" t="s">
        <v>120</v>
      </c>
      <c r="AU135" s="147" t="s">
        <v>125</v>
      </c>
      <c r="AY135" s="13" t="s">
        <v>118</v>
      </c>
      <c r="BE135" s="148">
        <f t="shared" si="14"/>
        <v>0</v>
      </c>
      <c r="BF135" s="148">
        <f t="shared" si="15"/>
        <v>0</v>
      </c>
      <c r="BG135" s="148">
        <f t="shared" si="16"/>
        <v>0</v>
      </c>
      <c r="BH135" s="148">
        <f t="shared" si="17"/>
        <v>0</v>
      </c>
      <c r="BI135" s="148">
        <f t="shared" si="18"/>
        <v>0</v>
      </c>
      <c r="BJ135" s="13" t="s">
        <v>125</v>
      </c>
      <c r="BK135" s="148">
        <f t="shared" si="19"/>
        <v>0</v>
      </c>
      <c r="BL135" s="13" t="s">
        <v>124</v>
      </c>
      <c r="BM135" s="147" t="s">
        <v>270</v>
      </c>
    </row>
    <row r="136" spans="2:65" s="1" customFormat="1" ht="37.9" customHeight="1">
      <c r="B136" s="28"/>
      <c r="C136" s="135" t="s">
        <v>169</v>
      </c>
      <c r="D136" s="135" t="s">
        <v>120</v>
      </c>
      <c r="E136" s="136" t="s">
        <v>271</v>
      </c>
      <c r="F136" s="137" t="s">
        <v>272</v>
      </c>
      <c r="G136" s="138" t="s">
        <v>123</v>
      </c>
      <c r="H136" s="139">
        <v>42.5</v>
      </c>
      <c r="I136" s="140"/>
      <c r="J136" s="141">
        <f t="shared" si="10"/>
        <v>0</v>
      </c>
      <c r="K136" s="142"/>
      <c r="L136" s="28"/>
      <c r="M136" s="143" t="s">
        <v>1</v>
      </c>
      <c r="N136" s="144" t="s">
        <v>40</v>
      </c>
      <c r="P136" s="145">
        <f t="shared" si="11"/>
        <v>0</v>
      </c>
      <c r="Q136" s="145">
        <v>0.35338000000000003</v>
      </c>
      <c r="R136" s="145">
        <f t="shared" si="12"/>
        <v>15.018650000000001</v>
      </c>
      <c r="S136" s="145">
        <v>0</v>
      </c>
      <c r="T136" s="146">
        <f t="shared" si="13"/>
        <v>0</v>
      </c>
      <c r="AR136" s="147" t="s">
        <v>124</v>
      </c>
      <c r="AT136" s="147" t="s">
        <v>120</v>
      </c>
      <c r="AU136" s="147" t="s">
        <v>125</v>
      </c>
      <c r="AY136" s="13" t="s">
        <v>118</v>
      </c>
      <c r="BE136" s="148">
        <f t="shared" si="14"/>
        <v>0</v>
      </c>
      <c r="BF136" s="148">
        <f t="shared" si="15"/>
        <v>0</v>
      </c>
      <c r="BG136" s="148">
        <f t="shared" si="16"/>
        <v>0</v>
      </c>
      <c r="BH136" s="148">
        <f t="shared" si="17"/>
        <v>0</v>
      </c>
      <c r="BI136" s="148">
        <f t="shared" si="18"/>
        <v>0</v>
      </c>
      <c r="BJ136" s="13" t="s">
        <v>125</v>
      </c>
      <c r="BK136" s="148">
        <f t="shared" si="19"/>
        <v>0</v>
      </c>
      <c r="BL136" s="13" t="s">
        <v>124</v>
      </c>
      <c r="BM136" s="147" t="s">
        <v>273</v>
      </c>
    </row>
    <row r="137" spans="2:65" s="1" customFormat="1" ht="24.2" customHeight="1">
      <c r="B137" s="28"/>
      <c r="C137" s="135" t="s">
        <v>173</v>
      </c>
      <c r="D137" s="135" t="s">
        <v>120</v>
      </c>
      <c r="E137" s="136" t="s">
        <v>174</v>
      </c>
      <c r="F137" s="137" t="s">
        <v>175</v>
      </c>
      <c r="G137" s="138" t="s">
        <v>154</v>
      </c>
      <c r="H137" s="139">
        <v>6.2</v>
      </c>
      <c r="I137" s="140"/>
      <c r="J137" s="141">
        <f t="shared" si="10"/>
        <v>0</v>
      </c>
      <c r="K137" s="142"/>
      <c r="L137" s="28"/>
      <c r="M137" s="143" t="s">
        <v>1</v>
      </c>
      <c r="N137" s="144" t="s">
        <v>40</v>
      </c>
      <c r="P137" s="145">
        <f t="shared" si="11"/>
        <v>0</v>
      </c>
      <c r="Q137" s="145">
        <v>1</v>
      </c>
      <c r="R137" s="145">
        <f t="shared" si="12"/>
        <v>6.2</v>
      </c>
      <c r="S137" s="145">
        <v>0</v>
      </c>
      <c r="T137" s="146">
        <f t="shared" si="13"/>
        <v>0</v>
      </c>
      <c r="AR137" s="147" t="s">
        <v>124</v>
      </c>
      <c r="AT137" s="147" t="s">
        <v>120</v>
      </c>
      <c r="AU137" s="147" t="s">
        <v>125</v>
      </c>
      <c r="AY137" s="13" t="s">
        <v>118</v>
      </c>
      <c r="BE137" s="148">
        <f t="shared" si="14"/>
        <v>0</v>
      </c>
      <c r="BF137" s="148">
        <f t="shared" si="15"/>
        <v>0</v>
      </c>
      <c r="BG137" s="148">
        <f t="shared" si="16"/>
        <v>0</v>
      </c>
      <c r="BH137" s="148">
        <f t="shared" si="17"/>
        <v>0</v>
      </c>
      <c r="BI137" s="148">
        <f t="shared" si="18"/>
        <v>0</v>
      </c>
      <c r="BJ137" s="13" t="s">
        <v>125</v>
      </c>
      <c r="BK137" s="148">
        <f t="shared" si="19"/>
        <v>0</v>
      </c>
      <c r="BL137" s="13" t="s">
        <v>124</v>
      </c>
      <c r="BM137" s="147" t="s">
        <v>274</v>
      </c>
    </row>
    <row r="138" spans="2:65" s="1" customFormat="1" ht="24.2" customHeight="1">
      <c r="B138" s="28"/>
      <c r="C138" s="135" t="s">
        <v>177</v>
      </c>
      <c r="D138" s="135" t="s">
        <v>120</v>
      </c>
      <c r="E138" s="136" t="s">
        <v>234</v>
      </c>
      <c r="F138" s="137" t="s">
        <v>235</v>
      </c>
      <c r="G138" s="138" t="s">
        <v>186</v>
      </c>
      <c r="H138" s="139">
        <v>19.5</v>
      </c>
      <c r="I138" s="140"/>
      <c r="J138" s="141">
        <f t="shared" si="10"/>
        <v>0</v>
      </c>
      <c r="K138" s="142"/>
      <c r="L138" s="28"/>
      <c r="M138" s="143" t="s">
        <v>1</v>
      </c>
      <c r="N138" s="144" t="s">
        <v>40</v>
      </c>
      <c r="P138" s="145">
        <f t="shared" si="11"/>
        <v>0</v>
      </c>
      <c r="Q138" s="145">
        <v>0</v>
      </c>
      <c r="R138" s="145">
        <f t="shared" si="12"/>
        <v>0</v>
      </c>
      <c r="S138" s="145">
        <v>0</v>
      </c>
      <c r="T138" s="146">
        <f t="shared" si="13"/>
        <v>0</v>
      </c>
      <c r="AR138" s="147" t="s">
        <v>124</v>
      </c>
      <c r="AT138" s="147" t="s">
        <v>120</v>
      </c>
      <c r="AU138" s="147" t="s">
        <v>125</v>
      </c>
      <c r="AY138" s="13" t="s">
        <v>118</v>
      </c>
      <c r="BE138" s="148">
        <f t="shared" si="14"/>
        <v>0</v>
      </c>
      <c r="BF138" s="148">
        <f t="shared" si="15"/>
        <v>0</v>
      </c>
      <c r="BG138" s="148">
        <f t="shared" si="16"/>
        <v>0</v>
      </c>
      <c r="BH138" s="148">
        <f t="shared" si="17"/>
        <v>0</v>
      </c>
      <c r="BI138" s="148">
        <f t="shared" si="18"/>
        <v>0</v>
      </c>
      <c r="BJ138" s="13" t="s">
        <v>125</v>
      </c>
      <c r="BK138" s="148">
        <f t="shared" si="19"/>
        <v>0</v>
      </c>
      <c r="BL138" s="13" t="s">
        <v>124</v>
      </c>
      <c r="BM138" s="147" t="s">
        <v>275</v>
      </c>
    </row>
    <row r="139" spans="2:65" s="1" customFormat="1" ht="33" customHeight="1">
      <c r="B139" s="28"/>
      <c r="C139" s="135" t="s">
        <v>183</v>
      </c>
      <c r="D139" s="135" t="s">
        <v>120</v>
      </c>
      <c r="E139" s="136" t="s">
        <v>276</v>
      </c>
      <c r="F139" s="137" t="s">
        <v>277</v>
      </c>
      <c r="G139" s="138" t="s">
        <v>123</v>
      </c>
      <c r="H139" s="139">
        <v>280.10000000000002</v>
      </c>
      <c r="I139" s="140"/>
      <c r="J139" s="141">
        <f t="shared" si="10"/>
        <v>0</v>
      </c>
      <c r="K139" s="142"/>
      <c r="L139" s="28"/>
      <c r="M139" s="143" t="s">
        <v>1</v>
      </c>
      <c r="N139" s="144" t="s">
        <v>40</v>
      </c>
      <c r="P139" s="145">
        <f t="shared" si="11"/>
        <v>0</v>
      </c>
      <c r="Q139" s="145">
        <v>7.1000000000000002E-4</v>
      </c>
      <c r="R139" s="145">
        <f t="shared" si="12"/>
        <v>0.19887100000000002</v>
      </c>
      <c r="S139" s="145">
        <v>0</v>
      </c>
      <c r="T139" s="146">
        <f t="shared" si="13"/>
        <v>0</v>
      </c>
      <c r="AR139" s="147" t="s">
        <v>124</v>
      </c>
      <c r="AT139" s="147" t="s">
        <v>120</v>
      </c>
      <c r="AU139" s="147" t="s">
        <v>125</v>
      </c>
      <c r="AY139" s="13" t="s">
        <v>118</v>
      </c>
      <c r="BE139" s="148">
        <f t="shared" si="14"/>
        <v>0</v>
      </c>
      <c r="BF139" s="148">
        <f t="shared" si="15"/>
        <v>0</v>
      </c>
      <c r="BG139" s="148">
        <f t="shared" si="16"/>
        <v>0</v>
      </c>
      <c r="BH139" s="148">
        <f t="shared" si="17"/>
        <v>0</v>
      </c>
      <c r="BI139" s="148">
        <f t="shared" si="18"/>
        <v>0</v>
      </c>
      <c r="BJ139" s="13" t="s">
        <v>125</v>
      </c>
      <c r="BK139" s="148">
        <f t="shared" si="19"/>
        <v>0</v>
      </c>
      <c r="BL139" s="13" t="s">
        <v>124</v>
      </c>
      <c r="BM139" s="147" t="s">
        <v>278</v>
      </c>
    </row>
    <row r="140" spans="2:65" s="1" customFormat="1" ht="33" customHeight="1">
      <c r="B140" s="28"/>
      <c r="C140" s="135" t="s">
        <v>188</v>
      </c>
      <c r="D140" s="135" t="s">
        <v>120</v>
      </c>
      <c r="E140" s="136" t="s">
        <v>279</v>
      </c>
      <c r="F140" s="137" t="s">
        <v>280</v>
      </c>
      <c r="G140" s="138" t="s">
        <v>123</v>
      </c>
      <c r="H140" s="139">
        <v>237.6</v>
      </c>
      <c r="I140" s="140"/>
      <c r="J140" s="141">
        <f t="shared" si="10"/>
        <v>0</v>
      </c>
      <c r="K140" s="142"/>
      <c r="L140" s="28"/>
      <c r="M140" s="143" t="s">
        <v>1</v>
      </c>
      <c r="N140" s="144" t="s">
        <v>40</v>
      </c>
      <c r="P140" s="145">
        <f t="shared" si="11"/>
        <v>0</v>
      </c>
      <c r="Q140" s="145">
        <v>0.12966</v>
      </c>
      <c r="R140" s="145">
        <f t="shared" si="12"/>
        <v>30.807216</v>
      </c>
      <c r="S140" s="145">
        <v>0</v>
      </c>
      <c r="T140" s="146">
        <f t="shared" si="13"/>
        <v>0</v>
      </c>
      <c r="AR140" s="147" t="s">
        <v>124</v>
      </c>
      <c r="AT140" s="147" t="s">
        <v>120</v>
      </c>
      <c r="AU140" s="147" t="s">
        <v>125</v>
      </c>
      <c r="AY140" s="13" t="s">
        <v>118</v>
      </c>
      <c r="BE140" s="148">
        <f t="shared" si="14"/>
        <v>0</v>
      </c>
      <c r="BF140" s="148">
        <f t="shared" si="15"/>
        <v>0</v>
      </c>
      <c r="BG140" s="148">
        <f t="shared" si="16"/>
        <v>0</v>
      </c>
      <c r="BH140" s="148">
        <f t="shared" si="17"/>
        <v>0</v>
      </c>
      <c r="BI140" s="148">
        <f t="shared" si="18"/>
        <v>0</v>
      </c>
      <c r="BJ140" s="13" t="s">
        <v>125</v>
      </c>
      <c r="BK140" s="148">
        <f t="shared" si="19"/>
        <v>0</v>
      </c>
      <c r="BL140" s="13" t="s">
        <v>124</v>
      </c>
      <c r="BM140" s="147" t="s">
        <v>281</v>
      </c>
    </row>
    <row r="141" spans="2:65" s="1" customFormat="1" ht="33" customHeight="1">
      <c r="B141" s="28"/>
      <c r="C141" s="135" t="s">
        <v>193</v>
      </c>
      <c r="D141" s="135" t="s">
        <v>120</v>
      </c>
      <c r="E141" s="136" t="s">
        <v>178</v>
      </c>
      <c r="F141" s="137" t="s">
        <v>179</v>
      </c>
      <c r="G141" s="138" t="s">
        <v>123</v>
      </c>
      <c r="H141" s="139">
        <v>42.5</v>
      </c>
      <c r="I141" s="140"/>
      <c r="J141" s="141">
        <f t="shared" si="10"/>
        <v>0</v>
      </c>
      <c r="K141" s="142"/>
      <c r="L141" s="28"/>
      <c r="M141" s="143" t="s">
        <v>1</v>
      </c>
      <c r="N141" s="144" t="s">
        <v>40</v>
      </c>
      <c r="P141" s="145">
        <f t="shared" si="11"/>
        <v>0</v>
      </c>
      <c r="Q141" s="145">
        <v>0.15559000000000001</v>
      </c>
      <c r="R141" s="145">
        <f t="shared" si="12"/>
        <v>6.6125750000000005</v>
      </c>
      <c r="S141" s="145">
        <v>0</v>
      </c>
      <c r="T141" s="146">
        <f t="shared" si="13"/>
        <v>0</v>
      </c>
      <c r="AR141" s="147" t="s">
        <v>124</v>
      </c>
      <c r="AT141" s="147" t="s">
        <v>120</v>
      </c>
      <c r="AU141" s="147" t="s">
        <v>125</v>
      </c>
      <c r="AY141" s="13" t="s">
        <v>118</v>
      </c>
      <c r="BE141" s="148">
        <f t="shared" si="14"/>
        <v>0</v>
      </c>
      <c r="BF141" s="148">
        <f t="shared" si="15"/>
        <v>0</v>
      </c>
      <c r="BG141" s="148">
        <f t="shared" si="16"/>
        <v>0</v>
      </c>
      <c r="BH141" s="148">
        <f t="shared" si="17"/>
        <v>0</v>
      </c>
      <c r="BI141" s="148">
        <f t="shared" si="18"/>
        <v>0</v>
      </c>
      <c r="BJ141" s="13" t="s">
        <v>125</v>
      </c>
      <c r="BK141" s="148">
        <f t="shared" si="19"/>
        <v>0</v>
      </c>
      <c r="BL141" s="13" t="s">
        <v>124</v>
      </c>
      <c r="BM141" s="147" t="s">
        <v>282</v>
      </c>
    </row>
    <row r="142" spans="2:65" s="1" customFormat="1" ht="33" customHeight="1">
      <c r="B142" s="28"/>
      <c r="C142" s="135" t="s">
        <v>201</v>
      </c>
      <c r="D142" s="135" t="s">
        <v>120</v>
      </c>
      <c r="E142" s="136" t="s">
        <v>283</v>
      </c>
      <c r="F142" s="137" t="s">
        <v>284</v>
      </c>
      <c r="G142" s="138" t="s">
        <v>123</v>
      </c>
      <c r="H142" s="139">
        <v>48</v>
      </c>
      <c r="I142" s="140"/>
      <c r="J142" s="141">
        <f t="shared" si="10"/>
        <v>0</v>
      </c>
      <c r="K142" s="142"/>
      <c r="L142" s="28"/>
      <c r="M142" s="143" t="s">
        <v>1</v>
      </c>
      <c r="N142" s="144" t="s">
        <v>40</v>
      </c>
      <c r="P142" s="145">
        <f t="shared" si="11"/>
        <v>0</v>
      </c>
      <c r="Q142" s="145">
        <v>0.45623000000000002</v>
      </c>
      <c r="R142" s="145">
        <f t="shared" si="12"/>
        <v>21.899039999999999</v>
      </c>
      <c r="S142" s="145">
        <v>0</v>
      </c>
      <c r="T142" s="146">
        <f t="shared" si="13"/>
        <v>0</v>
      </c>
      <c r="AR142" s="147" t="s">
        <v>124</v>
      </c>
      <c r="AT142" s="147" t="s">
        <v>120</v>
      </c>
      <c r="AU142" s="147" t="s">
        <v>125</v>
      </c>
      <c r="AY142" s="13" t="s">
        <v>118</v>
      </c>
      <c r="BE142" s="148">
        <f t="shared" si="14"/>
        <v>0</v>
      </c>
      <c r="BF142" s="148">
        <f t="shared" si="15"/>
        <v>0</v>
      </c>
      <c r="BG142" s="148">
        <f t="shared" si="16"/>
        <v>0</v>
      </c>
      <c r="BH142" s="148">
        <f t="shared" si="17"/>
        <v>0</v>
      </c>
      <c r="BI142" s="148">
        <f t="shared" si="18"/>
        <v>0</v>
      </c>
      <c r="BJ142" s="13" t="s">
        <v>125</v>
      </c>
      <c r="BK142" s="148">
        <f t="shared" si="19"/>
        <v>0</v>
      </c>
      <c r="BL142" s="13" t="s">
        <v>124</v>
      </c>
      <c r="BM142" s="147" t="s">
        <v>285</v>
      </c>
    </row>
    <row r="143" spans="2:65" s="11" customFormat="1" ht="22.9" customHeight="1">
      <c r="B143" s="123"/>
      <c r="D143" s="124" t="s">
        <v>73</v>
      </c>
      <c r="E143" s="133" t="s">
        <v>156</v>
      </c>
      <c r="F143" s="133" t="s">
        <v>182</v>
      </c>
      <c r="I143" s="126"/>
      <c r="J143" s="134">
        <f>BK143</f>
        <v>0</v>
      </c>
      <c r="L143" s="123"/>
      <c r="M143" s="128"/>
      <c r="P143" s="129">
        <f>SUM(P144:P154)</f>
        <v>0</v>
      </c>
      <c r="R143" s="129">
        <f>SUM(R144:R154)</f>
        <v>74.444873099999995</v>
      </c>
      <c r="T143" s="130">
        <f>SUM(T144:T154)</f>
        <v>0</v>
      </c>
      <c r="AR143" s="124" t="s">
        <v>82</v>
      </c>
      <c r="AT143" s="131" t="s">
        <v>73</v>
      </c>
      <c r="AU143" s="131" t="s">
        <v>82</v>
      </c>
      <c r="AY143" s="124" t="s">
        <v>118</v>
      </c>
      <c r="BK143" s="132">
        <f>SUM(BK144:BK154)</f>
        <v>0</v>
      </c>
    </row>
    <row r="144" spans="2:65" s="1" customFormat="1" ht="24.2" customHeight="1">
      <c r="B144" s="28"/>
      <c r="C144" s="135" t="s">
        <v>7</v>
      </c>
      <c r="D144" s="135" t="s">
        <v>120</v>
      </c>
      <c r="E144" s="136" t="s">
        <v>286</v>
      </c>
      <c r="F144" s="137" t="s">
        <v>287</v>
      </c>
      <c r="G144" s="138" t="s">
        <v>288</v>
      </c>
      <c r="H144" s="139">
        <v>1</v>
      </c>
      <c r="I144" s="140"/>
      <c r="J144" s="141">
        <f t="shared" ref="J144:J154" si="20">ROUND(I144*H144,2)</f>
        <v>0</v>
      </c>
      <c r="K144" s="142"/>
      <c r="L144" s="28"/>
      <c r="M144" s="143" t="s">
        <v>1</v>
      </c>
      <c r="N144" s="144" t="s">
        <v>40</v>
      </c>
      <c r="P144" s="145">
        <f t="shared" ref="P144:P154" si="21">O144*H144</f>
        <v>0</v>
      </c>
      <c r="Q144" s="145">
        <v>0</v>
      </c>
      <c r="R144" s="145">
        <f t="shared" ref="R144:R154" si="22">Q144*H144</f>
        <v>0</v>
      </c>
      <c r="S144" s="145">
        <v>0</v>
      </c>
      <c r="T144" s="146">
        <f t="shared" ref="T144:T154" si="23">S144*H144</f>
        <v>0</v>
      </c>
      <c r="AR144" s="147" t="s">
        <v>124</v>
      </c>
      <c r="AT144" s="147" t="s">
        <v>120</v>
      </c>
      <c r="AU144" s="147" t="s">
        <v>125</v>
      </c>
      <c r="AY144" s="13" t="s">
        <v>118</v>
      </c>
      <c r="BE144" s="148">
        <f t="shared" ref="BE144:BE154" si="24">IF(N144="základná",J144,0)</f>
        <v>0</v>
      </c>
      <c r="BF144" s="148">
        <f t="shared" ref="BF144:BF154" si="25">IF(N144="znížená",J144,0)</f>
        <v>0</v>
      </c>
      <c r="BG144" s="148">
        <f t="shared" ref="BG144:BG154" si="26">IF(N144="zákl. prenesená",J144,0)</f>
        <v>0</v>
      </c>
      <c r="BH144" s="148">
        <f t="shared" ref="BH144:BH154" si="27">IF(N144="zníž. prenesená",J144,0)</f>
        <v>0</v>
      </c>
      <c r="BI144" s="148">
        <f t="shared" ref="BI144:BI154" si="28">IF(N144="nulová",J144,0)</f>
        <v>0</v>
      </c>
      <c r="BJ144" s="13" t="s">
        <v>125</v>
      </c>
      <c r="BK144" s="148">
        <f t="shared" ref="BK144:BK154" si="29">ROUND(I144*H144,2)</f>
        <v>0</v>
      </c>
      <c r="BL144" s="13" t="s">
        <v>124</v>
      </c>
      <c r="BM144" s="147" t="s">
        <v>289</v>
      </c>
    </row>
    <row r="145" spans="2:65" s="1" customFormat="1" ht="33" customHeight="1">
      <c r="B145" s="28"/>
      <c r="C145" s="135" t="s">
        <v>208</v>
      </c>
      <c r="D145" s="135" t="s">
        <v>120</v>
      </c>
      <c r="E145" s="136" t="s">
        <v>184</v>
      </c>
      <c r="F145" s="137" t="s">
        <v>185</v>
      </c>
      <c r="G145" s="138" t="s">
        <v>186</v>
      </c>
      <c r="H145" s="139">
        <v>32</v>
      </c>
      <c r="I145" s="140"/>
      <c r="J145" s="141">
        <f t="shared" si="20"/>
        <v>0</v>
      </c>
      <c r="K145" s="142"/>
      <c r="L145" s="28"/>
      <c r="M145" s="143" t="s">
        <v>1</v>
      </c>
      <c r="N145" s="144" t="s">
        <v>40</v>
      </c>
      <c r="P145" s="145">
        <f t="shared" si="21"/>
        <v>0</v>
      </c>
      <c r="Q145" s="145">
        <v>0.15223</v>
      </c>
      <c r="R145" s="145">
        <f t="shared" si="22"/>
        <v>4.8713600000000001</v>
      </c>
      <c r="S145" s="145">
        <v>0</v>
      </c>
      <c r="T145" s="146">
        <f t="shared" si="23"/>
        <v>0</v>
      </c>
      <c r="AR145" s="147" t="s">
        <v>124</v>
      </c>
      <c r="AT145" s="147" t="s">
        <v>120</v>
      </c>
      <c r="AU145" s="147" t="s">
        <v>125</v>
      </c>
      <c r="AY145" s="13" t="s">
        <v>118</v>
      </c>
      <c r="BE145" s="148">
        <f t="shared" si="24"/>
        <v>0</v>
      </c>
      <c r="BF145" s="148">
        <f t="shared" si="25"/>
        <v>0</v>
      </c>
      <c r="BG145" s="148">
        <f t="shared" si="26"/>
        <v>0</v>
      </c>
      <c r="BH145" s="148">
        <f t="shared" si="27"/>
        <v>0</v>
      </c>
      <c r="BI145" s="148">
        <f t="shared" si="28"/>
        <v>0</v>
      </c>
      <c r="BJ145" s="13" t="s">
        <v>125</v>
      </c>
      <c r="BK145" s="148">
        <f t="shared" si="29"/>
        <v>0</v>
      </c>
      <c r="BL145" s="13" t="s">
        <v>124</v>
      </c>
      <c r="BM145" s="147" t="s">
        <v>290</v>
      </c>
    </row>
    <row r="146" spans="2:65" s="1" customFormat="1" ht="24.2" customHeight="1">
      <c r="B146" s="28"/>
      <c r="C146" s="149" t="s">
        <v>214</v>
      </c>
      <c r="D146" s="149" t="s">
        <v>151</v>
      </c>
      <c r="E146" s="150" t="s">
        <v>189</v>
      </c>
      <c r="F146" s="151" t="s">
        <v>190</v>
      </c>
      <c r="G146" s="152" t="s">
        <v>191</v>
      </c>
      <c r="H146" s="153">
        <v>32.32</v>
      </c>
      <c r="I146" s="154"/>
      <c r="J146" s="155">
        <f t="shared" si="20"/>
        <v>0</v>
      </c>
      <c r="K146" s="156"/>
      <c r="L146" s="157"/>
      <c r="M146" s="158" t="s">
        <v>1</v>
      </c>
      <c r="N146" s="159" t="s">
        <v>40</v>
      </c>
      <c r="P146" s="145">
        <f t="shared" si="21"/>
        <v>0</v>
      </c>
      <c r="Q146" s="145">
        <v>0.09</v>
      </c>
      <c r="R146" s="145">
        <f t="shared" si="22"/>
        <v>2.9087999999999998</v>
      </c>
      <c r="S146" s="145">
        <v>0</v>
      </c>
      <c r="T146" s="146">
        <f t="shared" si="23"/>
        <v>0</v>
      </c>
      <c r="AR146" s="147" t="s">
        <v>150</v>
      </c>
      <c r="AT146" s="147" t="s">
        <v>151</v>
      </c>
      <c r="AU146" s="147" t="s">
        <v>125</v>
      </c>
      <c r="AY146" s="13" t="s">
        <v>118</v>
      </c>
      <c r="BE146" s="148">
        <f t="shared" si="24"/>
        <v>0</v>
      </c>
      <c r="BF146" s="148">
        <f t="shared" si="25"/>
        <v>0</v>
      </c>
      <c r="BG146" s="148">
        <f t="shared" si="26"/>
        <v>0</v>
      </c>
      <c r="BH146" s="148">
        <f t="shared" si="27"/>
        <v>0</v>
      </c>
      <c r="BI146" s="148">
        <f t="shared" si="28"/>
        <v>0</v>
      </c>
      <c r="BJ146" s="13" t="s">
        <v>125</v>
      </c>
      <c r="BK146" s="148">
        <f t="shared" si="29"/>
        <v>0</v>
      </c>
      <c r="BL146" s="13" t="s">
        <v>124</v>
      </c>
      <c r="BM146" s="147" t="s">
        <v>291</v>
      </c>
    </row>
    <row r="147" spans="2:65" s="1" customFormat="1" ht="37.9" customHeight="1">
      <c r="B147" s="28"/>
      <c r="C147" s="135" t="s">
        <v>292</v>
      </c>
      <c r="D147" s="135" t="s">
        <v>120</v>
      </c>
      <c r="E147" s="136" t="s">
        <v>293</v>
      </c>
      <c r="F147" s="137" t="s">
        <v>294</v>
      </c>
      <c r="G147" s="138" t="s">
        <v>186</v>
      </c>
      <c r="H147" s="139">
        <v>267</v>
      </c>
      <c r="I147" s="140"/>
      <c r="J147" s="141">
        <f t="shared" si="20"/>
        <v>0</v>
      </c>
      <c r="K147" s="142"/>
      <c r="L147" s="28"/>
      <c r="M147" s="143" t="s">
        <v>1</v>
      </c>
      <c r="N147" s="144" t="s">
        <v>40</v>
      </c>
      <c r="P147" s="145">
        <f t="shared" si="21"/>
        <v>0</v>
      </c>
      <c r="Q147" s="145">
        <v>9.7930000000000003E-2</v>
      </c>
      <c r="R147" s="145">
        <f t="shared" si="22"/>
        <v>26.147310000000001</v>
      </c>
      <c r="S147" s="145">
        <v>0</v>
      </c>
      <c r="T147" s="146">
        <f t="shared" si="23"/>
        <v>0</v>
      </c>
      <c r="AR147" s="147" t="s">
        <v>124</v>
      </c>
      <c r="AT147" s="147" t="s">
        <v>120</v>
      </c>
      <c r="AU147" s="147" t="s">
        <v>125</v>
      </c>
      <c r="AY147" s="13" t="s">
        <v>118</v>
      </c>
      <c r="BE147" s="148">
        <f t="shared" si="24"/>
        <v>0</v>
      </c>
      <c r="BF147" s="148">
        <f t="shared" si="25"/>
        <v>0</v>
      </c>
      <c r="BG147" s="148">
        <f t="shared" si="26"/>
        <v>0</v>
      </c>
      <c r="BH147" s="148">
        <f t="shared" si="27"/>
        <v>0</v>
      </c>
      <c r="BI147" s="148">
        <f t="shared" si="28"/>
        <v>0</v>
      </c>
      <c r="BJ147" s="13" t="s">
        <v>125</v>
      </c>
      <c r="BK147" s="148">
        <f t="shared" si="29"/>
        <v>0</v>
      </c>
      <c r="BL147" s="13" t="s">
        <v>124</v>
      </c>
      <c r="BM147" s="147" t="s">
        <v>295</v>
      </c>
    </row>
    <row r="148" spans="2:65" s="1" customFormat="1" ht="21.75" customHeight="1">
      <c r="B148" s="28"/>
      <c r="C148" s="149" t="s">
        <v>296</v>
      </c>
      <c r="D148" s="149" t="s">
        <v>151</v>
      </c>
      <c r="E148" s="150" t="s">
        <v>297</v>
      </c>
      <c r="F148" s="151" t="s">
        <v>298</v>
      </c>
      <c r="G148" s="152" t="s">
        <v>191</v>
      </c>
      <c r="H148" s="153">
        <v>269.67</v>
      </c>
      <c r="I148" s="154"/>
      <c r="J148" s="155">
        <f t="shared" si="20"/>
        <v>0</v>
      </c>
      <c r="K148" s="156"/>
      <c r="L148" s="157"/>
      <c r="M148" s="158" t="s">
        <v>1</v>
      </c>
      <c r="N148" s="159" t="s">
        <v>40</v>
      </c>
      <c r="P148" s="145">
        <f t="shared" si="21"/>
        <v>0</v>
      </c>
      <c r="Q148" s="145">
        <v>2.3E-2</v>
      </c>
      <c r="R148" s="145">
        <f t="shared" si="22"/>
        <v>6.2024100000000004</v>
      </c>
      <c r="S148" s="145">
        <v>0</v>
      </c>
      <c r="T148" s="146">
        <f t="shared" si="23"/>
        <v>0</v>
      </c>
      <c r="AR148" s="147" t="s">
        <v>150</v>
      </c>
      <c r="AT148" s="147" t="s">
        <v>151</v>
      </c>
      <c r="AU148" s="147" t="s">
        <v>125</v>
      </c>
      <c r="AY148" s="13" t="s">
        <v>118</v>
      </c>
      <c r="BE148" s="148">
        <f t="shared" si="24"/>
        <v>0</v>
      </c>
      <c r="BF148" s="148">
        <f t="shared" si="25"/>
        <v>0</v>
      </c>
      <c r="BG148" s="148">
        <f t="shared" si="26"/>
        <v>0</v>
      </c>
      <c r="BH148" s="148">
        <f t="shared" si="27"/>
        <v>0</v>
      </c>
      <c r="BI148" s="148">
        <f t="shared" si="28"/>
        <v>0</v>
      </c>
      <c r="BJ148" s="13" t="s">
        <v>125</v>
      </c>
      <c r="BK148" s="148">
        <f t="shared" si="29"/>
        <v>0</v>
      </c>
      <c r="BL148" s="13" t="s">
        <v>124</v>
      </c>
      <c r="BM148" s="147" t="s">
        <v>299</v>
      </c>
    </row>
    <row r="149" spans="2:65" s="1" customFormat="1" ht="33" customHeight="1">
      <c r="B149" s="28"/>
      <c r="C149" s="135" t="s">
        <v>300</v>
      </c>
      <c r="D149" s="135" t="s">
        <v>120</v>
      </c>
      <c r="E149" s="136" t="s">
        <v>194</v>
      </c>
      <c r="F149" s="137" t="s">
        <v>195</v>
      </c>
      <c r="G149" s="138" t="s">
        <v>129</v>
      </c>
      <c r="H149" s="139">
        <v>15.59</v>
      </c>
      <c r="I149" s="140"/>
      <c r="J149" s="141">
        <f t="shared" si="20"/>
        <v>0</v>
      </c>
      <c r="K149" s="142"/>
      <c r="L149" s="28"/>
      <c r="M149" s="143" t="s">
        <v>1</v>
      </c>
      <c r="N149" s="144" t="s">
        <v>40</v>
      </c>
      <c r="P149" s="145">
        <f t="shared" si="21"/>
        <v>0</v>
      </c>
      <c r="Q149" s="145">
        <v>2.2010900000000002</v>
      </c>
      <c r="R149" s="145">
        <f t="shared" si="22"/>
        <v>34.314993100000002</v>
      </c>
      <c r="S149" s="145">
        <v>0</v>
      </c>
      <c r="T149" s="146">
        <f t="shared" si="23"/>
        <v>0</v>
      </c>
      <c r="AR149" s="147" t="s">
        <v>124</v>
      </c>
      <c r="AT149" s="147" t="s">
        <v>120</v>
      </c>
      <c r="AU149" s="147" t="s">
        <v>125</v>
      </c>
      <c r="AY149" s="13" t="s">
        <v>118</v>
      </c>
      <c r="BE149" s="148">
        <f t="shared" si="24"/>
        <v>0</v>
      </c>
      <c r="BF149" s="148">
        <f t="shared" si="25"/>
        <v>0</v>
      </c>
      <c r="BG149" s="148">
        <f t="shared" si="26"/>
        <v>0</v>
      </c>
      <c r="BH149" s="148">
        <f t="shared" si="27"/>
        <v>0</v>
      </c>
      <c r="BI149" s="148">
        <f t="shared" si="28"/>
        <v>0</v>
      </c>
      <c r="BJ149" s="13" t="s">
        <v>125</v>
      </c>
      <c r="BK149" s="148">
        <f t="shared" si="29"/>
        <v>0</v>
      </c>
      <c r="BL149" s="13" t="s">
        <v>124</v>
      </c>
      <c r="BM149" s="147" t="s">
        <v>301</v>
      </c>
    </row>
    <row r="150" spans="2:65" s="1" customFormat="1" ht="24.2" customHeight="1">
      <c r="B150" s="28"/>
      <c r="C150" s="135" t="s">
        <v>302</v>
      </c>
      <c r="D150" s="135" t="s">
        <v>120</v>
      </c>
      <c r="E150" s="136" t="s">
        <v>241</v>
      </c>
      <c r="F150" s="137" t="s">
        <v>242</v>
      </c>
      <c r="G150" s="138" t="s">
        <v>186</v>
      </c>
      <c r="H150" s="139">
        <v>19.5</v>
      </c>
      <c r="I150" s="140"/>
      <c r="J150" s="141">
        <f t="shared" si="20"/>
        <v>0</v>
      </c>
      <c r="K150" s="142"/>
      <c r="L150" s="28"/>
      <c r="M150" s="143" t="s">
        <v>1</v>
      </c>
      <c r="N150" s="144" t="s">
        <v>40</v>
      </c>
      <c r="P150" s="145">
        <f t="shared" si="21"/>
        <v>0</v>
      </c>
      <c r="Q150" s="145">
        <v>0</v>
      </c>
      <c r="R150" s="145">
        <f t="shared" si="22"/>
        <v>0</v>
      </c>
      <c r="S150" s="145">
        <v>0</v>
      </c>
      <c r="T150" s="146">
        <f t="shared" si="23"/>
        <v>0</v>
      </c>
      <c r="AR150" s="147" t="s">
        <v>124</v>
      </c>
      <c r="AT150" s="147" t="s">
        <v>120</v>
      </c>
      <c r="AU150" s="147" t="s">
        <v>125</v>
      </c>
      <c r="AY150" s="13" t="s">
        <v>118</v>
      </c>
      <c r="BE150" s="148">
        <f t="shared" si="24"/>
        <v>0</v>
      </c>
      <c r="BF150" s="148">
        <f t="shared" si="25"/>
        <v>0</v>
      </c>
      <c r="BG150" s="148">
        <f t="shared" si="26"/>
        <v>0</v>
      </c>
      <c r="BH150" s="148">
        <f t="shared" si="27"/>
        <v>0</v>
      </c>
      <c r="BI150" s="148">
        <f t="shared" si="28"/>
        <v>0</v>
      </c>
      <c r="BJ150" s="13" t="s">
        <v>125</v>
      </c>
      <c r="BK150" s="148">
        <f t="shared" si="29"/>
        <v>0</v>
      </c>
      <c r="BL150" s="13" t="s">
        <v>124</v>
      </c>
      <c r="BM150" s="147" t="s">
        <v>303</v>
      </c>
    </row>
    <row r="151" spans="2:65" s="1" customFormat="1" ht="21.75" customHeight="1">
      <c r="B151" s="28"/>
      <c r="C151" s="135" t="s">
        <v>304</v>
      </c>
      <c r="D151" s="135" t="s">
        <v>120</v>
      </c>
      <c r="E151" s="136" t="s">
        <v>198</v>
      </c>
      <c r="F151" s="137" t="s">
        <v>199</v>
      </c>
      <c r="G151" s="138" t="s">
        <v>154</v>
      </c>
      <c r="H151" s="139">
        <v>5.5250000000000004</v>
      </c>
      <c r="I151" s="140"/>
      <c r="J151" s="141">
        <f t="shared" si="20"/>
        <v>0</v>
      </c>
      <c r="K151" s="142"/>
      <c r="L151" s="28"/>
      <c r="M151" s="143" t="s">
        <v>1</v>
      </c>
      <c r="N151" s="144" t="s">
        <v>40</v>
      </c>
      <c r="P151" s="145">
        <f t="shared" si="21"/>
        <v>0</v>
      </c>
      <c r="Q151" s="145">
        <v>0</v>
      </c>
      <c r="R151" s="145">
        <f t="shared" si="22"/>
        <v>0</v>
      </c>
      <c r="S151" s="145">
        <v>0</v>
      </c>
      <c r="T151" s="146">
        <f t="shared" si="23"/>
        <v>0</v>
      </c>
      <c r="AR151" s="147" t="s">
        <v>124</v>
      </c>
      <c r="AT151" s="147" t="s">
        <v>120</v>
      </c>
      <c r="AU151" s="147" t="s">
        <v>125</v>
      </c>
      <c r="AY151" s="13" t="s">
        <v>118</v>
      </c>
      <c r="BE151" s="148">
        <f t="shared" si="24"/>
        <v>0</v>
      </c>
      <c r="BF151" s="148">
        <f t="shared" si="25"/>
        <v>0</v>
      </c>
      <c r="BG151" s="148">
        <f t="shared" si="26"/>
        <v>0</v>
      </c>
      <c r="BH151" s="148">
        <f t="shared" si="27"/>
        <v>0</v>
      </c>
      <c r="BI151" s="148">
        <f t="shared" si="28"/>
        <v>0</v>
      </c>
      <c r="BJ151" s="13" t="s">
        <v>125</v>
      </c>
      <c r="BK151" s="148">
        <f t="shared" si="29"/>
        <v>0</v>
      </c>
      <c r="BL151" s="13" t="s">
        <v>124</v>
      </c>
      <c r="BM151" s="147" t="s">
        <v>305</v>
      </c>
    </row>
    <row r="152" spans="2:65" s="1" customFormat="1" ht="24.2" customHeight="1">
      <c r="B152" s="28"/>
      <c r="C152" s="135" t="s">
        <v>306</v>
      </c>
      <c r="D152" s="135" t="s">
        <v>120</v>
      </c>
      <c r="E152" s="136" t="s">
        <v>202</v>
      </c>
      <c r="F152" s="137" t="s">
        <v>203</v>
      </c>
      <c r="G152" s="138" t="s">
        <v>154</v>
      </c>
      <c r="H152" s="139">
        <v>110.5</v>
      </c>
      <c r="I152" s="140"/>
      <c r="J152" s="141">
        <f t="shared" si="20"/>
        <v>0</v>
      </c>
      <c r="K152" s="142"/>
      <c r="L152" s="28"/>
      <c r="M152" s="143" t="s">
        <v>1</v>
      </c>
      <c r="N152" s="144" t="s">
        <v>40</v>
      </c>
      <c r="P152" s="145">
        <f t="shared" si="21"/>
        <v>0</v>
      </c>
      <c r="Q152" s="145">
        <v>0</v>
      </c>
      <c r="R152" s="145">
        <f t="shared" si="22"/>
        <v>0</v>
      </c>
      <c r="S152" s="145">
        <v>0</v>
      </c>
      <c r="T152" s="146">
        <f t="shared" si="23"/>
        <v>0</v>
      </c>
      <c r="AR152" s="147" t="s">
        <v>124</v>
      </c>
      <c r="AT152" s="147" t="s">
        <v>120</v>
      </c>
      <c r="AU152" s="147" t="s">
        <v>125</v>
      </c>
      <c r="AY152" s="13" t="s">
        <v>118</v>
      </c>
      <c r="BE152" s="148">
        <f t="shared" si="24"/>
        <v>0</v>
      </c>
      <c r="BF152" s="148">
        <f t="shared" si="25"/>
        <v>0</v>
      </c>
      <c r="BG152" s="148">
        <f t="shared" si="26"/>
        <v>0</v>
      </c>
      <c r="BH152" s="148">
        <f t="shared" si="27"/>
        <v>0</v>
      </c>
      <c r="BI152" s="148">
        <f t="shared" si="28"/>
        <v>0</v>
      </c>
      <c r="BJ152" s="13" t="s">
        <v>125</v>
      </c>
      <c r="BK152" s="148">
        <f t="shared" si="29"/>
        <v>0</v>
      </c>
      <c r="BL152" s="13" t="s">
        <v>124</v>
      </c>
      <c r="BM152" s="147" t="s">
        <v>307</v>
      </c>
    </row>
    <row r="153" spans="2:65" s="1" customFormat="1" ht="24.2" customHeight="1">
      <c r="B153" s="28"/>
      <c r="C153" s="135" t="s">
        <v>308</v>
      </c>
      <c r="D153" s="135" t="s">
        <v>120</v>
      </c>
      <c r="E153" s="136" t="s">
        <v>205</v>
      </c>
      <c r="F153" s="137" t="s">
        <v>206</v>
      </c>
      <c r="G153" s="138" t="s">
        <v>154</v>
      </c>
      <c r="H153" s="139">
        <v>5.5250000000000004</v>
      </c>
      <c r="I153" s="140"/>
      <c r="J153" s="141">
        <f t="shared" si="20"/>
        <v>0</v>
      </c>
      <c r="K153" s="142"/>
      <c r="L153" s="28"/>
      <c r="M153" s="143" t="s">
        <v>1</v>
      </c>
      <c r="N153" s="144" t="s">
        <v>40</v>
      </c>
      <c r="P153" s="145">
        <f t="shared" si="21"/>
        <v>0</v>
      </c>
      <c r="Q153" s="145">
        <v>0</v>
      </c>
      <c r="R153" s="145">
        <f t="shared" si="22"/>
        <v>0</v>
      </c>
      <c r="S153" s="145">
        <v>0</v>
      </c>
      <c r="T153" s="146">
        <f t="shared" si="23"/>
        <v>0</v>
      </c>
      <c r="AR153" s="147" t="s">
        <v>124</v>
      </c>
      <c r="AT153" s="147" t="s">
        <v>120</v>
      </c>
      <c r="AU153" s="147" t="s">
        <v>125</v>
      </c>
      <c r="AY153" s="13" t="s">
        <v>118</v>
      </c>
      <c r="BE153" s="148">
        <f t="shared" si="24"/>
        <v>0</v>
      </c>
      <c r="BF153" s="148">
        <f t="shared" si="25"/>
        <v>0</v>
      </c>
      <c r="BG153" s="148">
        <f t="shared" si="26"/>
        <v>0</v>
      </c>
      <c r="BH153" s="148">
        <f t="shared" si="27"/>
        <v>0</v>
      </c>
      <c r="BI153" s="148">
        <f t="shared" si="28"/>
        <v>0</v>
      </c>
      <c r="BJ153" s="13" t="s">
        <v>125</v>
      </c>
      <c r="BK153" s="148">
        <f t="shared" si="29"/>
        <v>0</v>
      </c>
      <c r="BL153" s="13" t="s">
        <v>124</v>
      </c>
      <c r="BM153" s="147" t="s">
        <v>309</v>
      </c>
    </row>
    <row r="154" spans="2:65" s="1" customFormat="1" ht="24.2" customHeight="1">
      <c r="B154" s="28"/>
      <c r="C154" s="135" t="s">
        <v>310</v>
      </c>
      <c r="D154" s="135" t="s">
        <v>120</v>
      </c>
      <c r="E154" s="136" t="s">
        <v>247</v>
      </c>
      <c r="F154" s="137" t="s">
        <v>248</v>
      </c>
      <c r="G154" s="138" t="s">
        <v>154</v>
      </c>
      <c r="H154" s="139">
        <v>5.5250000000000004</v>
      </c>
      <c r="I154" s="140"/>
      <c r="J154" s="141">
        <f t="shared" si="20"/>
        <v>0</v>
      </c>
      <c r="K154" s="142"/>
      <c r="L154" s="28"/>
      <c r="M154" s="143" t="s">
        <v>1</v>
      </c>
      <c r="N154" s="144" t="s">
        <v>40</v>
      </c>
      <c r="P154" s="145">
        <f t="shared" si="21"/>
        <v>0</v>
      </c>
      <c r="Q154" s="145">
        <v>0</v>
      </c>
      <c r="R154" s="145">
        <f t="shared" si="22"/>
        <v>0</v>
      </c>
      <c r="S154" s="145">
        <v>0</v>
      </c>
      <c r="T154" s="146">
        <f t="shared" si="23"/>
        <v>0</v>
      </c>
      <c r="AR154" s="147" t="s">
        <v>124</v>
      </c>
      <c r="AT154" s="147" t="s">
        <v>120</v>
      </c>
      <c r="AU154" s="147" t="s">
        <v>125</v>
      </c>
      <c r="AY154" s="13" t="s">
        <v>118</v>
      </c>
      <c r="BE154" s="148">
        <f t="shared" si="24"/>
        <v>0</v>
      </c>
      <c r="BF154" s="148">
        <f t="shared" si="25"/>
        <v>0</v>
      </c>
      <c r="BG154" s="148">
        <f t="shared" si="26"/>
        <v>0</v>
      </c>
      <c r="BH154" s="148">
        <f t="shared" si="27"/>
        <v>0</v>
      </c>
      <c r="BI154" s="148">
        <f t="shared" si="28"/>
        <v>0</v>
      </c>
      <c r="BJ154" s="13" t="s">
        <v>125</v>
      </c>
      <c r="BK154" s="148">
        <f t="shared" si="29"/>
        <v>0</v>
      </c>
      <c r="BL154" s="13" t="s">
        <v>124</v>
      </c>
      <c r="BM154" s="147" t="s">
        <v>311</v>
      </c>
    </row>
    <row r="155" spans="2:65" s="11" customFormat="1" ht="22.9" customHeight="1">
      <c r="B155" s="123"/>
      <c r="D155" s="124" t="s">
        <v>73</v>
      </c>
      <c r="E155" s="133" t="s">
        <v>212</v>
      </c>
      <c r="F155" s="133" t="s">
        <v>213</v>
      </c>
      <c r="I155" s="126"/>
      <c r="J155" s="134">
        <f>BK155</f>
        <v>0</v>
      </c>
      <c r="L155" s="123"/>
      <c r="M155" s="128"/>
      <c r="P155" s="129">
        <f>P156</f>
        <v>0</v>
      </c>
      <c r="R155" s="129">
        <f>R156</f>
        <v>0</v>
      </c>
      <c r="T155" s="130">
        <f>T156</f>
        <v>0</v>
      </c>
      <c r="AR155" s="124" t="s">
        <v>82</v>
      </c>
      <c r="AT155" s="131" t="s">
        <v>73</v>
      </c>
      <c r="AU155" s="131" t="s">
        <v>82</v>
      </c>
      <c r="AY155" s="124" t="s">
        <v>118</v>
      </c>
      <c r="BK155" s="132">
        <f>BK156</f>
        <v>0</v>
      </c>
    </row>
    <row r="156" spans="2:65" s="1" customFormat="1" ht="33" customHeight="1">
      <c r="B156" s="28"/>
      <c r="C156" s="135" t="s">
        <v>312</v>
      </c>
      <c r="D156" s="135" t="s">
        <v>120</v>
      </c>
      <c r="E156" s="136" t="s">
        <v>215</v>
      </c>
      <c r="F156" s="137" t="s">
        <v>216</v>
      </c>
      <c r="G156" s="138" t="s">
        <v>154</v>
      </c>
      <c r="H156" s="139">
        <v>453.16</v>
      </c>
      <c r="I156" s="140"/>
      <c r="J156" s="141">
        <f>ROUND(I156*H156,2)</f>
        <v>0</v>
      </c>
      <c r="K156" s="142"/>
      <c r="L156" s="28"/>
      <c r="M156" s="160" t="s">
        <v>1</v>
      </c>
      <c r="N156" s="161" t="s">
        <v>40</v>
      </c>
      <c r="O156" s="162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AR156" s="147" t="s">
        <v>124</v>
      </c>
      <c r="AT156" s="147" t="s">
        <v>120</v>
      </c>
      <c r="AU156" s="147" t="s">
        <v>125</v>
      </c>
      <c r="AY156" s="13" t="s">
        <v>118</v>
      </c>
      <c r="BE156" s="148">
        <f>IF(N156="základná",J156,0)</f>
        <v>0</v>
      </c>
      <c r="BF156" s="148">
        <f>IF(N156="znížená",J156,0)</f>
        <v>0</v>
      </c>
      <c r="BG156" s="148">
        <f>IF(N156="zákl. prenesená",J156,0)</f>
        <v>0</v>
      </c>
      <c r="BH156" s="148">
        <f>IF(N156="zníž. prenesená",J156,0)</f>
        <v>0</v>
      </c>
      <c r="BI156" s="148">
        <f>IF(N156="nulová",J156,0)</f>
        <v>0</v>
      </c>
      <c r="BJ156" s="13" t="s">
        <v>125</v>
      </c>
      <c r="BK156" s="148">
        <f>ROUND(I156*H156,2)</f>
        <v>0</v>
      </c>
      <c r="BL156" s="13" t="s">
        <v>124</v>
      </c>
      <c r="BM156" s="147" t="s">
        <v>313</v>
      </c>
    </row>
    <row r="157" spans="2:65" s="1" customFormat="1" ht="6.95" customHeight="1">
      <c r="B157" s="43"/>
      <c r="C157" s="44"/>
      <c r="D157" s="44"/>
      <c r="E157" s="44"/>
      <c r="F157" s="44"/>
      <c r="G157" s="44"/>
      <c r="H157" s="44"/>
      <c r="I157" s="44"/>
      <c r="J157" s="44"/>
      <c r="K157" s="44"/>
      <c r="L157" s="28"/>
    </row>
  </sheetData>
  <sheetProtection algorithmName="SHA-512" hashValue="pvvliIsP1nG+M9nz65dk6LUEfVWkE3i7Q3kdHoUw7T3YrNqLD2cAr8tNwqHnPJnzFLUjKLNcQOUdItwVi/zl6g==" saltValue="5qk1+8zzjLzONqbyWbd1+UZIMvPSDUKPIs1yqN842mmLdy2fcqPOoQ58KDTcxpjwjXLkKsgx9TUBald4MVnftQ==" spinCount="100000" sheet="1" objects="1" scenarios="1" formatColumns="0" formatRows="0" autoFilter="0"/>
  <autoFilter ref="C120:K156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Miestna komunikácia ...</vt:lpstr>
      <vt:lpstr>02 - Miestna komunikácia ...</vt:lpstr>
      <vt:lpstr>03 - Chodník Buková</vt:lpstr>
      <vt:lpstr>'01 - Miestna komunikácia ...'!Názvy_tlače</vt:lpstr>
      <vt:lpstr>'02 - Miestna komunikácia ...'!Názvy_tlače</vt:lpstr>
      <vt:lpstr>'03 - Chodník Buková'!Názvy_tlače</vt:lpstr>
      <vt:lpstr>'Rekapitulácia stavby'!Názvy_tlače</vt:lpstr>
      <vt:lpstr>'01 - Miestna komunikácia ...'!Oblasť_tlače</vt:lpstr>
      <vt:lpstr>'02 - Miestna komunikácia ...'!Oblasť_tlače</vt:lpstr>
      <vt:lpstr>'03 - Chodník Buková'!Oblasť_tlače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MARTIN-PC\Martin</dc:creator>
  <cp:lastModifiedBy>Martin</cp:lastModifiedBy>
  <cp:lastPrinted>2023-03-09T14:45:15Z</cp:lastPrinted>
  <dcterms:created xsi:type="dcterms:W3CDTF">2023-03-09T14:38:10Z</dcterms:created>
  <dcterms:modified xsi:type="dcterms:W3CDTF">2023-03-09T14:45:19Z</dcterms:modified>
</cp:coreProperties>
</file>